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55" windowWidth="27570" windowHeight="14580"/>
  </bookViews>
  <sheets>
    <sheet name="Rekapitulace stavby" sheetId="1" r:id="rId1"/>
    <sheet name="01 - Rekonstrukce dílen" sheetId="2" r:id="rId2"/>
    <sheet name="02 - Nájezd" sheetId="3" r:id="rId3"/>
    <sheet name="03 - Vedlejší a ostatní n..." sheetId="4" r:id="rId4"/>
    <sheet name="Pokyny pro vyplnění" sheetId="5" r:id="rId5"/>
  </sheets>
  <definedNames>
    <definedName name="_xlnm._FilterDatabase" localSheetId="1" hidden="1">'01 - Rekonstrukce dílen'!$C$103:$K$103</definedName>
    <definedName name="_xlnm._FilterDatabase" localSheetId="2" hidden="1">'02 - Nájezd'!$C$88:$K$88</definedName>
    <definedName name="_xlnm._FilterDatabase" localSheetId="3" hidden="1">'03 - Vedlejší a ostatní n...'!$C$76:$K$76</definedName>
    <definedName name="_xlnm.Print_Titles" localSheetId="1">'01 - Rekonstrukce dílen'!$103:$103</definedName>
    <definedName name="_xlnm.Print_Titles" localSheetId="2">'02 - Nájezd'!$88:$88</definedName>
    <definedName name="_xlnm.Print_Titles" localSheetId="3">'03 - Vedlejší a ostatní n...'!$76:$76</definedName>
    <definedName name="_xlnm.Print_Titles" localSheetId="0">'Rekapitulace stavby'!$49:$49</definedName>
    <definedName name="_xlnm.Print_Area" localSheetId="1">'01 - Rekonstrukce dílen'!$C$4:$J$36,'01 - Rekonstrukce dílen'!$C$42:$J$85,'01 - Rekonstrukce dílen'!$C$91:$K$586</definedName>
    <definedName name="_xlnm.Print_Area" localSheetId="2">'02 - Nájezd'!$C$4:$J$36,'02 - Nájezd'!$C$42:$J$70,'02 - Nájezd'!$C$76:$K$190</definedName>
    <definedName name="_xlnm.Print_Area" localSheetId="3">'03 - Vedlejší a ostatní n...'!$C$4:$J$36,'03 - Vedlejší a ostatní n...'!$C$42:$J$58,'03 - Vedlejší a ostatní n...'!$C$64:$K$80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80" i="4"/>
  <c r="BH80"/>
  <c r="BG80"/>
  <c r="BF80"/>
  <c r="T80"/>
  <c r="R80"/>
  <c r="P80"/>
  <c r="BK80"/>
  <c r="J80"/>
  <c r="BE80" s="1"/>
  <c r="BI79"/>
  <c r="F34" s="1"/>
  <c r="BD54" i="1" s="1"/>
  <c r="BH79" i="4"/>
  <c r="F33" s="1"/>
  <c r="BC54" i="1" s="1"/>
  <c r="BG79" i="4"/>
  <c r="F32" s="1"/>
  <c r="BB54" i="1" s="1"/>
  <c r="BF79" i="4"/>
  <c r="F31" s="1"/>
  <c r="BA54" i="1" s="1"/>
  <c r="T79" i="4"/>
  <c r="T78" s="1"/>
  <c r="T77" s="1"/>
  <c r="R79"/>
  <c r="R78" s="1"/>
  <c r="R77" s="1"/>
  <c r="P79"/>
  <c r="P78" s="1"/>
  <c r="P77" s="1"/>
  <c r="AU54" i="1" s="1"/>
  <c r="BK79" i="4"/>
  <c r="BK78" s="1"/>
  <c r="J79"/>
  <c r="BE79" s="1"/>
  <c r="J73"/>
  <c r="F73"/>
  <c r="F71"/>
  <c r="E69"/>
  <c r="J51"/>
  <c r="F51"/>
  <c r="F49"/>
  <c r="E47"/>
  <c r="J18"/>
  <c r="E18"/>
  <c r="F74" s="1"/>
  <c r="J17"/>
  <c r="J12"/>
  <c r="J49" s="1"/>
  <c r="E7"/>
  <c r="E67" s="1"/>
  <c r="AY53" i="1"/>
  <c r="AX53"/>
  <c r="BI186" i="3"/>
  <c r="BH186"/>
  <c r="BG186"/>
  <c r="BF186"/>
  <c r="BE186"/>
  <c r="T186"/>
  <c r="T185" s="1"/>
  <c r="T184" s="1"/>
  <c r="R186"/>
  <c r="R185" s="1"/>
  <c r="R184" s="1"/>
  <c r="P186"/>
  <c r="P185" s="1"/>
  <c r="P184" s="1"/>
  <c r="BK186"/>
  <c r="BK185" s="1"/>
  <c r="J186"/>
  <c r="BI183"/>
  <c r="BH183"/>
  <c r="BG183"/>
  <c r="BF183"/>
  <c r="BE183"/>
  <c r="T183"/>
  <c r="T182" s="1"/>
  <c r="R183"/>
  <c r="R182" s="1"/>
  <c r="P183"/>
  <c r="P182" s="1"/>
  <c r="BK183"/>
  <c r="BK182" s="1"/>
  <c r="J182" s="1"/>
  <c r="J67" s="1"/>
  <c r="J183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 s="1"/>
  <c r="BI177"/>
  <c r="BH177"/>
  <c r="BG177"/>
  <c r="BF177"/>
  <c r="T177"/>
  <c r="T176" s="1"/>
  <c r="R177"/>
  <c r="R176" s="1"/>
  <c r="P177"/>
  <c r="P176" s="1"/>
  <c r="BK177"/>
  <c r="BK176" s="1"/>
  <c r="J176" s="1"/>
  <c r="J66" s="1"/>
  <c r="J177"/>
  <c r="BE177" s="1"/>
  <c r="BI174"/>
  <c r="BH174"/>
  <c r="BG174"/>
  <c r="BF174"/>
  <c r="BE174"/>
  <c r="T174"/>
  <c r="R174"/>
  <c r="P174"/>
  <c r="BK174"/>
  <c r="J174"/>
  <c r="BI172"/>
  <c r="BH172"/>
  <c r="BG172"/>
  <c r="BF172"/>
  <c r="BE172"/>
  <c r="T172"/>
  <c r="T171" s="1"/>
  <c r="R172"/>
  <c r="R171" s="1"/>
  <c r="P172"/>
  <c r="P171" s="1"/>
  <c r="BK172"/>
  <c r="BK171" s="1"/>
  <c r="J171" s="1"/>
  <c r="J65" s="1"/>
  <c r="J172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 s="1"/>
  <c r="BI168"/>
  <c r="BH168"/>
  <c r="BG168"/>
  <c r="BF168"/>
  <c r="BE168"/>
  <c r="T168"/>
  <c r="R168"/>
  <c r="P168"/>
  <c r="BK168"/>
  <c r="J168"/>
  <c r="BI162"/>
  <c r="BH162"/>
  <c r="BG162"/>
  <c r="BF162"/>
  <c r="BE162"/>
  <c r="T162"/>
  <c r="R162"/>
  <c r="P162"/>
  <c r="BK162"/>
  <c r="J162"/>
  <c r="BI159"/>
  <c r="BH159"/>
  <c r="BG159"/>
  <c r="BF159"/>
  <c r="BE159"/>
  <c r="T159"/>
  <c r="R159"/>
  <c r="P159"/>
  <c r="BK159"/>
  <c r="J159"/>
  <c r="BI158"/>
  <c r="BH158"/>
  <c r="BG158"/>
  <c r="BF158"/>
  <c r="BE158"/>
  <c r="T158"/>
  <c r="R158"/>
  <c r="P158"/>
  <c r="BK158"/>
  <c r="J158"/>
  <c r="BI152"/>
  <c r="BH152"/>
  <c r="BG152"/>
  <c r="BF152"/>
  <c r="BE152"/>
  <c r="T152"/>
  <c r="R152"/>
  <c r="P152"/>
  <c r="BK152"/>
  <c r="J152"/>
  <c r="BI151"/>
  <c r="BH151"/>
  <c r="BG151"/>
  <c r="BF151"/>
  <c r="BE151"/>
  <c r="T151"/>
  <c r="R151"/>
  <c r="P151"/>
  <c r="BK151"/>
  <c r="J151"/>
  <c r="BI150"/>
  <c r="BH150"/>
  <c r="BG150"/>
  <c r="BF150"/>
  <c r="BE150"/>
  <c r="T150"/>
  <c r="R150"/>
  <c r="P150"/>
  <c r="BK150"/>
  <c r="J150"/>
  <c r="BI148"/>
  <c r="BH148"/>
  <c r="BG148"/>
  <c r="BF148"/>
  <c r="BE148"/>
  <c r="T148"/>
  <c r="R148"/>
  <c r="P148"/>
  <c r="BK148"/>
  <c r="J148"/>
  <c r="BI147"/>
  <c r="BH147"/>
  <c r="BG147"/>
  <c r="BF147"/>
  <c r="BE147"/>
  <c r="T147"/>
  <c r="R147"/>
  <c r="P147"/>
  <c r="BK147"/>
  <c r="J147"/>
  <c r="BI146"/>
  <c r="BH146"/>
  <c r="BG146"/>
  <c r="BF146"/>
  <c r="BE146"/>
  <c r="T146"/>
  <c r="T145" s="1"/>
  <c r="R146"/>
  <c r="R145" s="1"/>
  <c r="P146"/>
  <c r="P145" s="1"/>
  <c r="BK146"/>
  <c r="BK145" s="1"/>
  <c r="J145" s="1"/>
  <c r="J64" s="1"/>
  <c r="J146"/>
  <c r="BI143"/>
  <c r="BH143"/>
  <c r="BG143"/>
  <c r="BF143"/>
  <c r="T143"/>
  <c r="T142" s="1"/>
  <c r="R143"/>
  <c r="R142" s="1"/>
  <c r="P143"/>
  <c r="P142" s="1"/>
  <c r="BK143"/>
  <c r="BK142" s="1"/>
  <c r="J142" s="1"/>
  <c r="J63" s="1"/>
  <c r="J143"/>
  <c r="BE143" s="1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4"/>
  <c r="BH134"/>
  <c r="BG134"/>
  <c r="BF134"/>
  <c r="BE134"/>
  <c r="T134"/>
  <c r="R134"/>
  <c r="P134"/>
  <c r="BK134"/>
  <c r="J134"/>
  <c r="BI130"/>
  <c r="BH130"/>
  <c r="BG130"/>
  <c r="BF130"/>
  <c r="BE130"/>
  <c r="T130"/>
  <c r="T129" s="1"/>
  <c r="R130"/>
  <c r="R129" s="1"/>
  <c r="P130"/>
  <c r="P129" s="1"/>
  <c r="BK130"/>
  <c r="BK129" s="1"/>
  <c r="J129" s="1"/>
  <c r="J62" s="1"/>
  <c r="J130"/>
  <c r="BI127"/>
  <c r="BH127"/>
  <c r="BG127"/>
  <c r="BF127"/>
  <c r="T127"/>
  <c r="R127"/>
  <c r="P127"/>
  <c r="BK127"/>
  <c r="J127"/>
  <c r="BE127" s="1"/>
  <c r="BI125"/>
  <c r="BH125"/>
  <c r="BG125"/>
  <c r="BF125"/>
  <c r="T125"/>
  <c r="R125"/>
  <c r="P125"/>
  <c r="BK125"/>
  <c r="J125"/>
  <c r="BE125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 s="1"/>
  <c r="BI116"/>
  <c r="BH116"/>
  <c r="BG116"/>
  <c r="BF116"/>
  <c r="T116"/>
  <c r="T115" s="1"/>
  <c r="R116"/>
  <c r="R115" s="1"/>
  <c r="P116"/>
  <c r="P115" s="1"/>
  <c r="BK116"/>
  <c r="BK115" s="1"/>
  <c r="J115" s="1"/>
  <c r="J61" s="1"/>
  <c r="J116"/>
  <c r="BE116" s="1"/>
  <c r="BI113"/>
  <c r="BH113"/>
  <c r="BG113"/>
  <c r="BF113"/>
  <c r="BE113"/>
  <c r="T113"/>
  <c r="T112" s="1"/>
  <c r="R113"/>
  <c r="R112" s="1"/>
  <c r="P113"/>
  <c r="P112" s="1"/>
  <c r="BK113"/>
  <c r="BK112" s="1"/>
  <c r="J112" s="1"/>
  <c r="J60" s="1"/>
  <c r="J113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 s="1"/>
  <c r="BI108"/>
  <c r="BH108"/>
  <c r="BG108"/>
  <c r="BF108"/>
  <c r="T108"/>
  <c r="R108"/>
  <c r="P108"/>
  <c r="BK108"/>
  <c r="J108"/>
  <c r="BE108" s="1"/>
  <c r="BI105"/>
  <c r="BH105"/>
  <c r="BG105"/>
  <c r="BF105"/>
  <c r="T105"/>
  <c r="R105"/>
  <c r="P105"/>
  <c r="BK105"/>
  <c r="J105"/>
  <c r="BE105" s="1"/>
  <c r="BI103"/>
  <c r="BH103"/>
  <c r="BG103"/>
  <c r="BF103"/>
  <c r="BE103"/>
  <c r="T103"/>
  <c r="R103"/>
  <c r="P103"/>
  <c r="BK103"/>
  <c r="J103"/>
  <c r="BI101"/>
  <c r="BH101"/>
  <c r="BG101"/>
  <c r="BF101"/>
  <c r="BE101"/>
  <c r="T101"/>
  <c r="T100" s="1"/>
  <c r="R101"/>
  <c r="R100" s="1"/>
  <c r="P101"/>
  <c r="P100" s="1"/>
  <c r="BK101"/>
  <c r="BK100" s="1"/>
  <c r="J100" s="1"/>
  <c r="J59" s="1"/>
  <c r="J10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F34" s="1"/>
  <c r="BD53" i="1" s="1"/>
  <c r="BH92" i="3"/>
  <c r="F33" s="1"/>
  <c r="BC53" i="1" s="1"/>
  <c r="BG92" i="3"/>
  <c r="F32" s="1"/>
  <c r="BB53" i="1" s="1"/>
  <c r="BF92" i="3"/>
  <c r="J31" s="1"/>
  <c r="AW53" i="1" s="1"/>
  <c r="BE92" i="3"/>
  <c r="J30" s="1"/>
  <c r="AV53" i="1" s="1"/>
  <c r="AT53" s="1"/>
  <c r="T92" i="3"/>
  <c r="T91" s="1"/>
  <c r="T90" s="1"/>
  <c r="T89" s="1"/>
  <c r="R92"/>
  <c r="R91" s="1"/>
  <c r="R90" s="1"/>
  <c r="R89" s="1"/>
  <c r="P92"/>
  <c r="P91" s="1"/>
  <c r="P90" s="1"/>
  <c r="P89" s="1"/>
  <c r="AU53" i="1" s="1"/>
  <c r="BK92" i="3"/>
  <c r="BK91" s="1"/>
  <c r="J92"/>
  <c r="J85"/>
  <c r="F85"/>
  <c r="F83"/>
  <c r="E81"/>
  <c r="J51"/>
  <c r="F51"/>
  <c r="F49"/>
  <c r="E47"/>
  <c r="J18"/>
  <c r="E18"/>
  <c r="F52" s="1"/>
  <c r="J17"/>
  <c r="J12"/>
  <c r="J83" s="1"/>
  <c r="E7"/>
  <c r="E45" s="1"/>
  <c r="AY52" i="1"/>
  <c r="AX52"/>
  <c r="BI586" i="2"/>
  <c r="BH586"/>
  <c r="BG586"/>
  <c r="BF586"/>
  <c r="T586"/>
  <c r="R586"/>
  <c r="P586"/>
  <c r="BK586"/>
  <c r="J586"/>
  <c r="BE586" s="1"/>
  <c r="BI585"/>
  <c r="BH585"/>
  <c r="BG585"/>
  <c r="BF585"/>
  <c r="BE585"/>
  <c r="T585"/>
  <c r="R585"/>
  <c r="P585"/>
  <c r="BK585"/>
  <c r="J585"/>
  <c r="BI580"/>
  <c r="BH580"/>
  <c r="BG580"/>
  <c r="BF580"/>
  <c r="BE580"/>
  <c r="T580"/>
  <c r="R580"/>
  <c r="P580"/>
  <c r="BK580"/>
  <c r="J580"/>
  <c r="BI577"/>
  <c r="BH577"/>
  <c r="BG577"/>
  <c r="BF577"/>
  <c r="BE577"/>
  <c r="T577"/>
  <c r="T576" s="1"/>
  <c r="R577"/>
  <c r="R576" s="1"/>
  <c r="P577"/>
  <c r="P576" s="1"/>
  <c r="BK577"/>
  <c r="BK576" s="1"/>
  <c r="J576" s="1"/>
  <c r="J84" s="1"/>
  <c r="J577"/>
  <c r="BI572"/>
  <c r="BH572"/>
  <c r="BG572"/>
  <c r="BF572"/>
  <c r="T572"/>
  <c r="R572"/>
  <c r="P572"/>
  <c r="BK572"/>
  <c r="J572"/>
  <c r="BE572" s="1"/>
  <c r="BI562"/>
  <c r="BH562"/>
  <c r="BG562"/>
  <c r="BF562"/>
  <c r="T562"/>
  <c r="T561" s="1"/>
  <c r="R562"/>
  <c r="R561" s="1"/>
  <c r="P562"/>
  <c r="P561" s="1"/>
  <c r="BK562"/>
  <c r="BK561" s="1"/>
  <c r="J561" s="1"/>
  <c r="J83" s="1"/>
  <c r="J562"/>
  <c r="BE562" s="1"/>
  <c r="BI556"/>
  <c r="BH556"/>
  <c r="BG556"/>
  <c r="BF556"/>
  <c r="BE556"/>
  <c r="T556"/>
  <c r="R556"/>
  <c r="P556"/>
  <c r="BK556"/>
  <c r="J556"/>
  <c r="BI552"/>
  <c r="BH552"/>
  <c r="BG552"/>
  <c r="BF552"/>
  <c r="BE552"/>
  <c r="T552"/>
  <c r="R552"/>
  <c r="P552"/>
  <c r="BK552"/>
  <c r="J552"/>
  <c r="BI551"/>
  <c r="BH551"/>
  <c r="BG551"/>
  <c r="BF551"/>
  <c r="BE551"/>
  <c r="T551"/>
  <c r="R551"/>
  <c r="P551"/>
  <c r="BK551"/>
  <c r="J551"/>
  <c r="BI549"/>
  <c r="BH549"/>
  <c r="BG549"/>
  <c r="BF549"/>
  <c r="BE549"/>
  <c r="T549"/>
  <c r="R549"/>
  <c r="P549"/>
  <c r="BK549"/>
  <c r="J549"/>
  <c r="BI548"/>
  <c r="BH548"/>
  <c r="BG548"/>
  <c r="BF548"/>
  <c r="BE548"/>
  <c r="T548"/>
  <c r="R548"/>
  <c r="P548"/>
  <c r="BK548"/>
  <c r="J548"/>
  <c r="BI547"/>
  <c r="BH547"/>
  <c r="BG547"/>
  <c r="BF547"/>
  <c r="BE547"/>
  <c r="T547"/>
  <c r="R547"/>
  <c r="P547"/>
  <c r="BK547"/>
  <c r="J547"/>
  <c r="BI545"/>
  <c r="BH545"/>
  <c r="BG545"/>
  <c r="BF545"/>
  <c r="BE545"/>
  <c r="T545"/>
  <c r="T544" s="1"/>
  <c r="R545"/>
  <c r="R544" s="1"/>
  <c r="P545"/>
  <c r="P544" s="1"/>
  <c r="BK545"/>
  <c r="BK544" s="1"/>
  <c r="J544" s="1"/>
  <c r="J82" s="1"/>
  <c r="J545"/>
  <c r="BI543"/>
  <c r="BH543"/>
  <c r="BG543"/>
  <c r="BF543"/>
  <c r="T543"/>
  <c r="R543"/>
  <c r="P543"/>
  <c r="BK543"/>
  <c r="J543"/>
  <c r="BE543" s="1"/>
  <c r="BI541"/>
  <c r="BH541"/>
  <c r="BG541"/>
  <c r="BF541"/>
  <c r="T541"/>
  <c r="R541"/>
  <c r="P541"/>
  <c r="BK541"/>
  <c r="J541"/>
  <c r="BE541" s="1"/>
  <c r="BI534"/>
  <c r="BH534"/>
  <c r="BG534"/>
  <c r="BF534"/>
  <c r="T534"/>
  <c r="R534"/>
  <c r="P534"/>
  <c r="BK534"/>
  <c r="J534"/>
  <c r="BE534" s="1"/>
  <c r="BI526"/>
  <c r="BH526"/>
  <c r="BG526"/>
  <c r="BF526"/>
  <c r="T526"/>
  <c r="T525" s="1"/>
  <c r="R526"/>
  <c r="R525" s="1"/>
  <c r="P526"/>
  <c r="P525" s="1"/>
  <c r="BK526"/>
  <c r="BK525" s="1"/>
  <c r="J525" s="1"/>
  <c r="J81" s="1"/>
  <c r="J526"/>
  <c r="BE526" s="1"/>
  <c r="BI524"/>
  <c r="BH524"/>
  <c r="BG524"/>
  <c r="BF524"/>
  <c r="BE524"/>
  <c r="T524"/>
  <c r="R524"/>
  <c r="P524"/>
  <c r="BK524"/>
  <c r="J524"/>
  <c r="BI522"/>
  <c r="BH522"/>
  <c r="BG522"/>
  <c r="BF522"/>
  <c r="BE522"/>
  <c r="T522"/>
  <c r="T521" s="1"/>
  <c r="R522"/>
  <c r="R521" s="1"/>
  <c r="P522"/>
  <c r="P521" s="1"/>
  <c r="BK522"/>
  <c r="BK521" s="1"/>
  <c r="J521" s="1"/>
  <c r="J80" s="1"/>
  <c r="J522"/>
  <c r="BI520"/>
  <c r="BH520"/>
  <c r="BG520"/>
  <c r="BF520"/>
  <c r="T520"/>
  <c r="R520"/>
  <c r="P520"/>
  <c r="BK520"/>
  <c r="J520"/>
  <c r="BE520" s="1"/>
  <c r="BI518"/>
  <c r="BH518"/>
  <c r="BG518"/>
  <c r="BF518"/>
  <c r="T518"/>
  <c r="R518"/>
  <c r="P518"/>
  <c r="BK518"/>
  <c r="J518"/>
  <c r="BE518" s="1"/>
  <c r="BI516"/>
  <c r="BH516"/>
  <c r="BG516"/>
  <c r="BF516"/>
  <c r="T516"/>
  <c r="R516"/>
  <c r="P516"/>
  <c r="BK516"/>
  <c r="J516"/>
  <c r="BE516" s="1"/>
  <c r="BI514"/>
  <c r="BH514"/>
  <c r="BG514"/>
  <c r="BF514"/>
  <c r="T514"/>
  <c r="R514"/>
  <c r="P514"/>
  <c r="BK514"/>
  <c r="J514"/>
  <c r="BE514" s="1"/>
  <c r="BI512"/>
  <c r="BH512"/>
  <c r="BG512"/>
  <c r="BF512"/>
  <c r="T512"/>
  <c r="R512"/>
  <c r="P512"/>
  <c r="BK512"/>
  <c r="J512"/>
  <c r="BE512" s="1"/>
  <c r="BI507"/>
  <c r="BH507"/>
  <c r="BG507"/>
  <c r="BF507"/>
  <c r="BE507"/>
  <c r="T507"/>
  <c r="T506" s="1"/>
  <c r="R507"/>
  <c r="R506" s="1"/>
  <c r="P507"/>
  <c r="P506" s="1"/>
  <c r="BK507"/>
  <c r="BK506" s="1"/>
  <c r="J506" s="1"/>
  <c r="J79" s="1"/>
  <c r="J507"/>
  <c r="BI505"/>
  <c r="BH505"/>
  <c r="BG505"/>
  <c r="BF505"/>
  <c r="T505"/>
  <c r="R505"/>
  <c r="P505"/>
  <c r="BK505"/>
  <c r="J505"/>
  <c r="BE505" s="1"/>
  <c r="BI503"/>
  <c r="BH503"/>
  <c r="BG503"/>
  <c r="BF503"/>
  <c r="BE503"/>
  <c r="T503"/>
  <c r="R503"/>
  <c r="P503"/>
  <c r="BK503"/>
  <c r="J503"/>
  <c r="BI501"/>
  <c r="BH501"/>
  <c r="BG501"/>
  <c r="BF501"/>
  <c r="BE501"/>
  <c r="T501"/>
  <c r="R501"/>
  <c r="P501"/>
  <c r="BK501"/>
  <c r="J501"/>
  <c r="BI499"/>
  <c r="BH499"/>
  <c r="BG499"/>
  <c r="BF499"/>
  <c r="BE499"/>
  <c r="T499"/>
  <c r="R499"/>
  <c r="P499"/>
  <c r="BK499"/>
  <c r="J499"/>
  <c r="BI497"/>
  <c r="BH497"/>
  <c r="BG497"/>
  <c r="BF497"/>
  <c r="BE497"/>
  <c r="T497"/>
  <c r="R497"/>
  <c r="P497"/>
  <c r="BK497"/>
  <c r="J497"/>
  <c r="BI495"/>
  <c r="BH495"/>
  <c r="BG495"/>
  <c r="BF495"/>
  <c r="BE495"/>
  <c r="T495"/>
  <c r="R495"/>
  <c r="P495"/>
  <c r="BK495"/>
  <c r="J495"/>
  <c r="BI491"/>
  <c r="BH491"/>
  <c r="BG491"/>
  <c r="BF491"/>
  <c r="BE491"/>
  <c r="T491"/>
  <c r="R491"/>
  <c r="P491"/>
  <c r="BK491"/>
  <c r="J491"/>
  <c r="BI486"/>
  <c r="BH486"/>
  <c r="BG486"/>
  <c r="BF486"/>
  <c r="BE486"/>
  <c r="T486"/>
  <c r="T485" s="1"/>
  <c r="R486"/>
  <c r="R485" s="1"/>
  <c r="P486"/>
  <c r="P485" s="1"/>
  <c r="BK486"/>
  <c r="BK485" s="1"/>
  <c r="J485" s="1"/>
  <c r="J78" s="1"/>
  <c r="J486"/>
  <c r="BI484"/>
  <c r="BH484"/>
  <c r="BG484"/>
  <c r="BF484"/>
  <c r="T484"/>
  <c r="R484"/>
  <c r="P484"/>
  <c r="BK484"/>
  <c r="J484"/>
  <c r="BE484" s="1"/>
  <c r="BI471"/>
  <c r="BH471"/>
  <c r="BG471"/>
  <c r="BF471"/>
  <c r="T471"/>
  <c r="T470" s="1"/>
  <c r="R471"/>
  <c r="R470" s="1"/>
  <c r="P471"/>
  <c r="P470" s="1"/>
  <c r="BK471"/>
  <c r="BK470" s="1"/>
  <c r="J470" s="1"/>
  <c r="J77" s="1"/>
  <c r="J471"/>
  <c r="BE471" s="1"/>
  <c r="BI469"/>
  <c r="BH469"/>
  <c r="BG469"/>
  <c r="BF469"/>
  <c r="BE469"/>
  <c r="T469"/>
  <c r="R469"/>
  <c r="P469"/>
  <c r="BK469"/>
  <c r="J469"/>
  <c r="BI467"/>
  <c r="BH467"/>
  <c r="BG467"/>
  <c r="BF467"/>
  <c r="BE467"/>
  <c r="T467"/>
  <c r="R467"/>
  <c r="P467"/>
  <c r="BK467"/>
  <c r="J467"/>
  <c r="BI465"/>
  <c r="BH465"/>
  <c r="BG465"/>
  <c r="BF465"/>
  <c r="BE465"/>
  <c r="T465"/>
  <c r="R465"/>
  <c r="P465"/>
  <c r="BK465"/>
  <c r="J465"/>
  <c r="BI460"/>
  <c r="BH460"/>
  <c r="BG460"/>
  <c r="BF460"/>
  <c r="BE460"/>
  <c r="T460"/>
  <c r="R460"/>
  <c r="P460"/>
  <c r="BK460"/>
  <c r="J460"/>
  <c r="BI455"/>
  <c r="BH455"/>
  <c r="BG455"/>
  <c r="BF455"/>
  <c r="BE455"/>
  <c r="T455"/>
  <c r="R455"/>
  <c r="P455"/>
  <c r="BK455"/>
  <c r="J455"/>
  <c r="BI450"/>
  <c r="BH450"/>
  <c r="BG450"/>
  <c r="BF450"/>
  <c r="BE450"/>
  <c r="T450"/>
  <c r="R450"/>
  <c r="P450"/>
  <c r="BK450"/>
  <c r="J450"/>
  <c r="BI448"/>
  <c r="BH448"/>
  <c r="BG448"/>
  <c r="BF448"/>
  <c r="BE448"/>
  <c r="T448"/>
  <c r="R448"/>
  <c r="P448"/>
  <c r="BK448"/>
  <c r="J448"/>
  <c r="BI446"/>
  <c r="BH446"/>
  <c r="BG446"/>
  <c r="BF446"/>
  <c r="BE446"/>
  <c r="T446"/>
  <c r="T445" s="1"/>
  <c r="R446"/>
  <c r="R445" s="1"/>
  <c r="P446"/>
  <c r="P445" s="1"/>
  <c r="BK446"/>
  <c r="BK445" s="1"/>
  <c r="J445" s="1"/>
  <c r="J76" s="1"/>
  <c r="J446"/>
  <c r="BI444"/>
  <c r="BH444"/>
  <c r="BG444"/>
  <c r="BF444"/>
  <c r="T444"/>
  <c r="R444"/>
  <c r="P444"/>
  <c r="BK444"/>
  <c r="J444"/>
  <c r="BE444" s="1"/>
  <c r="BI443"/>
  <c r="BH443"/>
  <c r="BG443"/>
  <c r="BF443"/>
  <c r="T443"/>
  <c r="R443"/>
  <c r="P443"/>
  <c r="BK443"/>
  <c r="J443"/>
  <c r="BE443" s="1"/>
  <c r="BI441"/>
  <c r="BH441"/>
  <c r="BG441"/>
  <c r="BF441"/>
  <c r="T441"/>
  <c r="R441"/>
  <c r="P441"/>
  <c r="BK441"/>
  <c r="J441"/>
  <c r="BE441" s="1"/>
  <c r="BI439"/>
  <c r="BH439"/>
  <c r="BG439"/>
  <c r="BF439"/>
  <c r="T439"/>
  <c r="R439"/>
  <c r="P439"/>
  <c r="BK439"/>
  <c r="J439"/>
  <c r="BE439" s="1"/>
  <c r="BI437"/>
  <c r="BH437"/>
  <c r="BG437"/>
  <c r="BF437"/>
  <c r="T437"/>
  <c r="R437"/>
  <c r="P437"/>
  <c r="BK437"/>
  <c r="J437"/>
  <c r="BE437" s="1"/>
  <c r="BI436"/>
  <c r="BH436"/>
  <c r="BG436"/>
  <c r="BF436"/>
  <c r="T436"/>
  <c r="R436"/>
  <c r="P436"/>
  <c r="BK436"/>
  <c r="J436"/>
  <c r="BE436" s="1"/>
  <c r="BI432"/>
  <c r="BH432"/>
  <c r="BG432"/>
  <c r="BF432"/>
  <c r="T432"/>
  <c r="R432"/>
  <c r="P432"/>
  <c r="BK432"/>
  <c r="J432"/>
  <c r="BE432" s="1"/>
  <c r="BI431"/>
  <c r="BH431"/>
  <c r="BG431"/>
  <c r="BF431"/>
  <c r="T431"/>
  <c r="R431"/>
  <c r="P431"/>
  <c r="BK431"/>
  <c r="J431"/>
  <c r="BE431" s="1"/>
  <c r="BI427"/>
  <c r="BH427"/>
  <c r="BG427"/>
  <c r="BF427"/>
  <c r="T427"/>
  <c r="R427"/>
  <c r="P427"/>
  <c r="BK427"/>
  <c r="J427"/>
  <c r="BE427" s="1"/>
  <c r="BI426"/>
  <c r="BH426"/>
  <c r="BG426"/>
  <c r="BF426"/>
  <c r="T426"/>
  <c r="R426"/>
  <c r="P426"/>
  <c r="BK426"/>
  <c r="J426"/>
  <c r="BE426" s="1"/>
  <c r="BI422"/>
  <c r="BH422"/>
  <c r="BG422"/>
  <c r="BF422"/>
  <c r="T422"/>
  <c r="R422"/>
  <c r="P422"/>
  <c r="BK422"/>
  <c r="J422"/>
  <c r="BE422" s="1"/>
  <c r="BI418"/>
  <c r="BH418"/>
  <c r="BG418"/>
  <c r="BF418"/>
  <c r="BE418"/>
  <c r="T418"/>
  <c r="R418"/>
  <c r="P418"/>
  <c r="BK418"/>
  <c r="J418"/>
  <c r="BI417"/>
  <c r="BH417"/>
  <c r="BG417"/>
  <c r="BF417"/>
  <c r="BE417"/>
  <c r="T417"/>
  <c r="R417"/>
  <c r="P417"/>
  <c r="BK417"/>
  <c r="J417"/>
  <c r="BI413"/>
  <c r="BH413"/>
  <c r="BG413"/>
  <c r="BF413"/>
  <c r="BE413"/>
  <c r="T413"/>
  <c r="R413"/>
  <c r="P413"/>
  <c r="BK413"/>
  <c r="J413"/>
  <c r="BI409"/>
  <c r="BH409"/>
  <c r="BG409"/>
  <c r="BF409"/>
  <c r="BE409"/>
  <c r="T409"/>
  <c r="R409"/>
  <c r="P409"/>
  <c r="BK409"/>
  <c r="J409"/>
  <c r="BI405"/>
  <c r="BH405"/>
  <c r="BG405"/>
  <c r="BF405"/>
  <c r="BE405"/>
  <c r="T405"/>
  <c r="R405"/>
  <c r="P405"/>
  <c r="BK405"/>
  <c r="J405"/>
  <c r="BI404"/>
  <c r="BH404"/>
  <c r="BG404"/>
  <c r="BF404"/>
  <c r="BE404"/>
  <c r="T404"/>
  <c r="T403" s="1"/>
  <c r="R404"/>
  <c r="R403" s="1"/>
  <c r="P404"/>
  <c r="P403" s="1"/>
  <c r="BK404"/>
  <c r="BK403" s="1"/>
  <c r="J403" s="1"/>
  <c r="J75" s="1"/>
  <c r="J404"/>
  <c r="BI402"/>
  <c r="BH402"/>
  <c r="BG402"/>
  <c r="BF402"/>
  <c r="T402"/>
  <c r="R402"/>
  <c r="P402"/>
  <c r="BK402"/>
  <c r="J402"/>
  <c r="BE402" s="1"/>
  <c r="BI400"/>
  <c r="BH400"/>
  <c r="BG400"/>
  <c r="BF400"/>
  <c r="T400"/>
  <c r="T399" s="1"/>
  <c r="R400"/>
  <c r="R399" s="1"/>
  <c r="P400"/>
  <c r="P399" s="1"/>
  <c r="BK400"/>
  <c r="BK399" s="1"/>
  <c r="J399" s="1"/>
  <c r="J74" s="1"/>
  <c r="J400"/>
  <c r="BE400" s="1"/>
  <c r="BI396"/>
  <c r="BH396"/>
  <c r="BG396"/>
  <c r="BF396"/>
  <c r="BE396"/>
  <c r="T396"/>
  <c r="T395" s="1"/>
  <c r="R396"/>
  <c r="R395" s="1"/>
  <c r="P396"/>
  <c r="P395" s="1"/>
  <c r="BK396"/>
  <c r="BK395" s="1"/>
  <c r="J395" s="1"/>
  <c r="J73" s="1"/>
  <c r="J396"/>
  <c r="BI392"/>
  <c r="BH392"/>
  <c r="BG392"/>
  <c r="BF392"/>
  <c r="T392"/>
  <c r="T391" s="1"/>
  <c r="R392"/>
  <c r="R391" s="1"/>
  <c r="P392"/>
  <c r="P391" s="1"/>
  <c r="BK392"/>
  <c r="BK391" s="1"/>
  <c r="J391" s="1"/>
  <c r="J72" s="1"/>
  <c r="J392"/>
  <c r="BE392" s="1"/>
  <c r="BI390"/>
  <c r="BH390"/>
  <c r="BG390"/>
  <c r="BF390"/>
  <c r="BE390"/>
  <c r="T390"/>
  <c r="R390"/>
  <c r="P390"/>
  <c r="BK390"/>
  <c r="J390"/>
  <c r="BI388"/>
  <c r="BH388"/>
  <c r="BG388"/>
  <c r="BF388"/>
  <c r="BE388"/>
  <c r="T388"/>
  <c r="R388"/>
  <c r="P388"/>
  <c r="BK388"/>
  <c r="J388"/>
  <c r="BI385"/>
  <c r="BH385"/>
  <c r="BG385"/>
  <c r="BF385"/>
  <c r="BE385"/>
  <c r="T385"/>
  <c r="R385"/>
  <c r="P385"/>
  <c r="BK385"/>
  <c r="J385"/>
  <c r="BI383"/>
  <c r="BH383"/>
  <c r="BG383"/>
  <c r="BF383"/>
  <c r="BE383"/>
  <c r="T383"/>
  <c r="R383"/>
  <c r="P383"/>
  <c r="BK383"/>
  <c r="J383"/>
  <c r="BI380"/>
  <c r="BH380"/>
  <c r="BG380"/>
  <c r="BF380"/>
  <c r="BE380"/>
  <c r="T380"/>
  <c r="T379" s="1"/>
  <c r="R380"/>
  <c r="R379" s="1"/>
  <c r="P380"/>
  <c r="P379" s="1"/>
  <c r="BK380"/>
  <c r="BK379" s="1"/>
  <c r="J379" s="1"/>
  <c r="J71" s="1"/>
  <c r="J380"/>
  <c r="BI378"/>
  <c r="BH378"/>
  <c r="BG378"/>
  <c r="BF378"/>
  <c r="T378"/>
  <c r="R378"/>
  <c r="P378"/>
  <c r="BK378"/>
  <c r="J378"/>
  <c r="BE378" s="1"/>
  <c r="BI376"/>
  <c r="BH376"/>
  <c r="BG376"/>
  <c r="BF376"/>
  <c r="T376"/>
  <c r="R376"/>
  <c r="P376"/>
  <c r="BK376"/>
  <c r="J376"/>
  <c r="BE376" s="1"/>
  <c r="BI374"/>
  <c r="BH374"/>
  <c r="BG374"/>
  <c r="BF374"/>
  <c r="T374"/>
  <c r="R374"/>
  <c r="P374"/>
  <c r="BK374"/>
  <c r="J374"/>
  <c r="BE374" s="1"/>
  <c r="BI372"/>
  <c r="BH372"/>
  <c r="BG372"/>
  <c r="BF372"/>
  <c r="T372"/>
  <c r="R372"/>
  <c r="P372"/>
  <c r="BK372"/>
  <c r="J372"/>
  <c r="BE372" s="1"/>
  <c r="BI369"/>
  <c r="BH369"/>
  <c r="BG369"/>
  <c r="BF369"/>
  <c r="T369"/>
  <c r="R369"/>
  <c r="P369"/>
  <c r="BK369"/>
  <c r="J369"/>
  <c r="BE369" s="1"/>
  <c r="BI367"/>
  <c r="BH367"/>
  <c r="BG367"/>
  <c r="BF367"/>
  <c r="T367"/>
  <c r="T366" s="1"/>
  <c r="T365" s="1"/>
  <c r="R367"/>
  <c r="R366" s="1"/>
  <c r="R365" s="1"/>
  <c r="P367"/>
  <c r="P366" s="1"/>
  <c r="P365" s="1"/>
  <c r="BK367"/>
  <c r="BK366" s="1"/>
  <c r="J367"/>
  <c r="BE367" s="1"/>
  <c r="BI364"/>
  <c r="BH364"/>
  <c r="BG364"/>
  <c r="BF364"/>
  <c r="T364"/>
  <c r="T363" s="1"/>
  <c r="R364"/>
  <c r="R363" s="1"/>
  <c r="P364"/>
  <c r="P363" s="1"/>
  <c r="BK364"/>
  <c r="BK363" s="1"/>
  <c r="J363" s="1"/>
  <c r="J68" s="1"/>
  <c r="J364"/>
  <c r="BE364" s="1"/>
  <c r="BI362"/>
  <c r="BH362"/>
  <c r="BG362"/>
  <c r="BF362"/>
  <c r="BE362"/>
  <c r="T362"/>
  <c r="R362"/>
  <c r="P362"/>
  <c r="BK362"/>
  <c r="J362"/>
  <c r="BI361"/>
  <c r="BH361"/>
  <c r="BG361"/>
  <c r="BF361"/>
  <c r="BE361"/>
  <c r="T361"/>
  <c r="R361"/>
  <c r="P361"/>
  <c r="BK361"/>
  <c r="J361"/>
  <c r="BI359"/>
  <c r="BH359"/>
  <c r="BG359"/>
  <c r="BF359"/>
  <c r="BE359"/>
  <c r="T359"/>
  <c r="R359"/>
  <c r="P359"/>
  <c r="BK359"/>
  <c r="J359"/>
  <c r="BI357"/>
  <c r="BH357"/>
  <c r="BG357"/>
  <c r="BF357"/>
  <c r="BE357"/>
  <c r="T357"/>
  <c r="R357"/>
  <c r="P357"/>
  <c r="BK357"/>
  <c r="J357"/>
  <c r="BI356"/>
  <c r="BH356"/>
  <c r="BG356"/>
  <c r="BF356"/>
  <c r="BE356"/>
  <c r="T356"/>
  <c r="R356"/>
  <c r="P356"/>
  <c r="BK356"/>
  <c r="J356"/>
  <c r="BI355"/>
  <c r="BH355"/>
  <c r="BG355"/>
  <c r="BF355"/>
  <c r="BE355"/>
  <c r="T355"/>
  <c r="T354" s="1"/>
  <c r="R355"/>
  <c r="R354" s="1"/>
  <c r="P355"/>
  <c r="P354" s="1"/>
  <c r="BK355"/>
  <c r="BK354" s="1"/>
  <c r="J354" s="1"/>
  <c r="J67" s="1"/>
  <c r="J355"/>
  <c r="BI352"/>
  <c r="BH352"/>
  <c r="BG352"/>
  <c r="BF352"/>
  <c r="T352"/>
  <c r="R352"/>
  <c r="P352"/>
  <c r="BK352"/>
  <c r="J352"/>
  <c r="BE352" s="1"/>
  <c r="BI350"/>
  <c r="BH350"/>
  <c r="BG350"/>
  <c r="BF350"/>
  <c r="T350"/>
  <c r="R350"/>
  <c r="P350"/>
  <c r="BK350"/>
  <c r="J350"/>
  <c r="BE350" s="1"/>
  <c r="BI348"/>
  <c r="BH348"/>
  <c r="BG348"/>
  <c r="BF348"/>
  <c r="T348"/>
  <c r="R348"/>
  <c r="P348"/>
  <c r="BK348"/>
  <c r="J348"/>
  <c r="BE348" s="1"/>
  <c r="BI346"/>
  <c r="BH346"/>
  <c r="BG346"/>
  <c r="BF346"/>
  <c r="T346"/>
  <c r="R346"/>
  <c r="P346"/>
  <c r="BK346"/>
  <c r="J346"/>
  <c r="BE346" s="1"/>
  <c r="BI345"/>
  <c r="BH345"/>
  <c r="BG345"/>
  <c r="BF345"/>
  <c r="T345"/>
  <c r="R345"/>
  <c r="P345"/>
  <c r="BK345"/>
  <c r="J345"/>
  <c r="BE345" s="1"/>
  <c r="BI343"/>
  <c r="BH343"/>
  <c r="BG343"/>
  <c r="BF343"/>
  <c r="T343"/>
  <c r="R343"/>
  <c r="P343"/>
  <c r="BK343"/>
  <c r="J343"/>
  <c r="BE343" s="1"/>
  <c r="BI341"/>
  <c r="BH341"/>
  <c r="BG341"/>
  <c r="BF341"/>
  <c r="T341"/>
  <c r="R341"/>
  <c r="P341"/>
  <c r="BK341"/>
  <c r="J341"/>
  <c r="BE341" s="1"/>
  <c r="BI339"/>
  <c r="BH339"/>
  <c r="BG339"/>
  <c r="BF339"/>
  <c r="BE339"/>
  <c r="T339"/>
  <c r="R339"/>
  <c r="P339"/>
  <c r="BK339"/>
  <c r="J339"/>
  <c r="BI333"/>
  <c r="BH333"/>
  <c r="BG333"/>
  <c r="BF333"/>
  <c r="BE333"/>
  <c r="T333"/>
  <c r="R333"/>
  <c r="P333"/>
  <c r="BK333"/>
  <c r="J333"/>
  <c r="BI331"/>
  <c r="BH331"/>
  <c r="BG331"/>
  <c r="BF331"/>
  <c r="BE331"/>
  <c r="T331"/>
  <c r="R331"/>
  <c r="P331"/>
  <c r="BK331"/>
  <c r="J331"/>
  <c r="BI328"/>
  <c r="BH328"/>
  <c r="BG328"/>
  <c r="BF328"/>
  <c r="BE328"/>
  <c r="T328"/>
  <c r="R328"/>
  <c r="P328"/>
  <c r="BK328"/>
  <c r="J328"/>
  <c r="BI326"/>
  <c r="BH326"/>
  <c r="BG326"/>
  <c r="BF326"/>
  <c r="BE326"/>
  <c r="T326"/>
  <c r="R326"/>
  <c r="P326"/>
  <c r="BK326"/>
  <c r="J326"/>
  <c r="BI323"/>
  <c r="BH323"/>
  <c r="BG323"/>
  <c r="BF323"/>
  <c r="BE323"/>
  <c r="T323"/>
  <c r="R323"/>
  <c r="P323"/>
  <c r="BK323"/>
  <c r="J323"/>
  <c r="BI320"/>
  <c r="BH320"/>
  <c r="BG320"/>
  <c r="BF320"/>
  <c r="BE320"/>
  <c r="T320"/>
  <c r="R320"/>
  <c r="P320"/>
  <c r="BK320"/>
  <c r="J320"/>
  <c r="BI317"/>
  <c r="BH317"/>
  <c r="BG317"/>
  <c r="BF317"/>
  <c r="BE317"/>
  <c r="T317"/>
  <c r="R317"/>
  <c r="P317"/>
  <c r="BK317"/>
  <c r="J317"/>
  <c r="BI309"/>
  <c r="BH309"/>
  <c r="BG309"/>
  <c r="BF309"/>
  <c r="BE309"/>
  <c r="T309"/>
  <c r="R309"/>
  <c r="P309"/>
  <c r="BK309"/>
  <c r="J309"/>
  <c r="BI303"/>
  <c r="BH303"/>
  <c r="BG303"/>
  <c r="BF303"/>
  <c r="BE303"/>
  <c r="T303"/>
  <c r="R303"/>
  <c r="P303"/>
  <c r="BK303"/>
  <c r="J303"/>
  <c r="BI300"/>
  <c r="BH300"/>
  <c r="BG300"/>
  <c r="BF300"/>
  <c r="BE300"/>
  <c r="T300"/>
  <c r="R300"/>
  <c r="P300"/>
  <c r="BK300"/>
  <c r="J300"/>
  <c r="BI298"/>
  <c r="BH298"/>
  <c r="BG298"/>
  <c r="BF298"/>
  <c r="BE298"/>
  <c r="T298"/>
  <c r="R298"/>
  <c r="P298"/>
  <c r="BK298"/>
  <c r="J298"/>
  <c r="BI296"/>
  <c r="BH296"/>
  <c r="BG296"/>
  <c r="BF296"/>
  <c r="BE296"/>
  <c r="T296"/>
  <c r="R296"/>
  <c r="P296"/>
  <c r="BK296"/>
  <c r="J296"/>
  <c r="BI291"/>
  <c r="BH291"/>
  <c r="BG291"/>
  <c r="BF291"/>
  <c r="BE291"/>
  <c r="T291"/>
  <c r="T290" s="1"/>
  <c r="R291"/>
  <c r="R290" s="1"/>
  <c r="P291"/>
  <c r="P290" s="1"/>
  <c r="BK291"/>
  <c r="BK290" s="1"/>
  <c r="J290" s="1"/>
  <c r="J66" s="1"/>
  <c r="J291"/>
  <c r="BI288"/>
  <c r="BH288"/>
  <c r="BG288"/>
  <c r="BF288"/>
  <c r="T288"/>
  <c r="R288"/>
  <c r="P288"/>
  <c r="BK288"/>
  <c r="J288"/>
  <c r="BE288" s="1"/>
  <c r="BI287"/>
  <c r="BH287"/>
  <c r="BG287"/>
  <c r="BF287"/>
  <c r="T287"/>
  <c r="R287"/>
  <c r="P287"/>
  <c r="BK287"/>
  <c r="J287"/>
  <c r="BE287" s="1"/>
  <c r="BI283"/>
  <c r="BH283"/>
  <c r="BG283"/>
  <c r="BF283"/>
  <c r="T283"/>
  <c r="R283"/>
  <c r="P283"/>
  <c r="BK283"/>
  <c r="J283"/>
  <c r="BE283" s="1"/>
  <c r="BI281"/>
  <c r="BH281"/>
  <c r="BG281"/>
  <c r="BF281"/>
  <c r="T281"/>
  <c r="R281"/>
  <c r="P281"/>
  <c r="BK281"/>
  <c r="J281"/>
  <c r="BE281" s="1"/>
  <c r="BI279"/>
  <c r="BH279"/>
  <c r="BG279"/>
  <c r="BF279"/>
  <c r="T279"/>
  <c r="R279"/>
  <c r="P279"/>
  <c r="BK279"/>
  <c r="J279"/>
  <c r="BE279" s="1"/>
  <c r="BI273"/>
  <c r="BH273"/>
  <c r="BG273"/>
  <c r="BF273"/>
  <c r="T273"/>
  <c r="R273"/>
  <c r="P273"/>
  <c r="BK273"/>
  <c r="J273"/>
  <c r="BE273" s="1"/>
  <c r="BI271"/>
  <c r="BH271"/>
  <c r="BG271"/>
  <c r="BF271"/>
  <c r="T271"/>
  <c r="R271"/>
  <c r="P271"/>
  <c r="BK271"/>
  <c r="J271"/>
  <c r="BE271" s="1"/>
  <c r="BI269"/>
  <c r="BH269"/>
  <c r="BG269"/>
  <c r="BF269"/>
  <c r="T269"/>
  <c r="R269"/>
  <c r="P269"/>
  <c r="BK269"/>
  <c r="J269"/>
  <c r="BE269" s="1"/>
  <c r="BI265"/>
  <c r="BH265"/>
  <c r="BG265"/>
  <c r="BF265"/>
  <c r="T265"/>
  <c r="T264" s="1"/>
  <c r="R265"/>
  <c r="R264" s="1"/>
  <c r="P265"/>
  <c r="P264" s="1"/>
  <c r="BK265"/>
  <c r="BK264" s="1"/>
  <c r="J264" s="1"/>
  <c r="J65" s="1"/>
  <c r="J265"/>
  <c r="BE265" s="1"/>
  <c r="BI260"/>
  <c r="BH260"/>
  <c r="BG260"/>
  <c r="BF260"/>
  <c r="BE260"/>
  <c r="T260"/>
  <c r="T259" s="1"/>
  <c r="R260"/>
  <c r="R259" s="1"/>
  <c r="P260"/>
  <c r="P259" s="1"/>
  <c r="BK260"/>
  <c r="BK259" s="1"/>
  <c r="J259" s="1"/>
  <c r="J64" s="1"/>
  <c r="J260"/>
  <c r="BI257"/>
  <c r="BH257"/>
  <c r="BG257"/>
  <c r="BF257"/>
  <c r="T257"/>
  <c r="R257"/>
  <c r="P257"/>
  <c r="BK257"/>
  <c r="J257"/>
  <c r="BE257" s="1"/>
  <c r="BI255"/>
  <c r="BH255"/>
  <c r="BG255"/>
  <c r="BF255"/>
  <c r="T255"/>
  <c r="R255"/>
  <c r="P255"/>
  <c r="BK255"/>
  <c r="J255"/>
  <c r="BE255" s="1"/>
  <c r="BI253"/>
  <c r="BH253"/>
  <c r="BG253"/>
  <c r="BF253"/>
  <c r="T253"/>
  <c r="R253"/>
  <c r="P253"/>
  <c r="BK253"/>
  <c r="J253"/>
  <c r="BE253" s="1"/>
  <c r="BI251"/>
  <c r="BH251"/>
  <c r="BG251"/>
  <c r="BF251"/>
  <c r="BE251"/>
  <c r="T251"/>
  <c r="R251"/>
  <c r="P251"/>
  <c r="BK251"/>
  <c r="J251"/>
  <c r="BI249"/>
  <c r="BH249"/>
  <c r="BG249"/>
  <c r="BF249"/>
  <c r="BE249"/>
  <c r="T249"/>
  <c r="R249"/>
  <c r="P249"/>
  <c r="BK249"/>
  <c r="J249"/>
  <c r="BI247"/>
  <c r="BH247"/>
  <c r="BG247"/>
  <c r="BF247"/>
  <c r="BE247"/>
  <c r="T247"/>
  <c r="R247"/>
  <c r="P247"/>
  <c r="BK247"/>
  <c r="J247"/>
  <c r="BI246"/>
  <c r="BH246"/>
  <c r="BG246"/>
  <c r="BF246"/>
  <c r="BE246"/>
  <c r="T246"/>
  <c r="T245" s="1"/>
  <c r="R246"/>
  <c r="R245" s="1"/>
  <c r="P246"/>
  <c r="P245" s="1"/>
  <c r="BK246"/>
  <c r="BK245" s="1"/>
  <c r="J245" s="1"/>
  <c r="J63" s="1"/>
  <c r="J246"/>
  <c r="BI243"/>
  <c r="BH243"/>
  <c r="BG243"/>
  <c r="BF243"/>
  <c r="T243"/>
  <c r="R243"/>
  <c r="P243"/>
  <c r="BK243"/>
  <c r="J243"/>
  <c r="BE243" s="1"/>
  <c r="BI241"/>
  <c r="BH241"/>
  <c r="BG241"/>
  <c r="BF241"/>
  <c r="T241"/>
  <c r="R241"/>
  <c r="P241"/>
  <c r="BK241"/>
  <c r="J241"/>
  <c r="BE241" s="1"/>
  <c r="BI239"/>
  <c r="BH239"/>
  <c r="BG239"/>
  <c r="BF239"/>
  <c r="T239"/>
  <c r="R239"/>
  <c r="P239"/>
  <c r="BK239"/>
  <c r="J239"/>
  <c r="BE239" s="1"/>
  <c r="BI238"/>
  <c r="BH238"/>
  <c r="BG238"/>
  <c r="BF238"/>
  <c r="T238"/>
  <c r="R238"/>
  <c r="P238"/>
  <c r="BK238"/>
  <c r="J238"/>
  <c r="BE238" s="1"/>
  <c r="BI236"/>
  <c r="BH236"/>
  <c r="BG236"/>
  <c r="BF236"/>
  <c r="BE236"/>
  <c r="T236"/>
  <c r="R236"/>
  <c r="P236"/>
  <c r="BK236"/>
  <c r="J236"/>
  <c r="BI230"/>
  <c r="BH230"/>
  <c r="BG230"/>
  <c r="BF230"/>
  <c r="BE230"/>
  <c r="T230"/>
  <c r="R230"/>
  <c r="P230"/>
  <c r="BK230"/>
  <c r="J230"/>
  <c r="BI224"/>
  <c r="BH224"/>
  <c r="BG224"/>
  <c r="BF224"/>
  <c r="BE224"/>
  <c r="T224"/>
  <c r="R224"/>
  <c r="P224"/>
  <c r="BK224"/>
  <c r="J224"/>
  <c r="BI220"/>
  <c r="BH220"/>
  <c r="BG220"/>
  <c r="BF220"/>
  <c r="BE220"/>
  <c r="T220"/>
  <c r="R220"/>
  <c r="P220"/>
  <c r="BK220"/>
  <c r="J220"/>
  <c r="BI214"/>
  <c r="BH214"/>
  <c r="BG214"/>
  <c r="BF214"/>
  <c r="BE214"/>
  <c r="T214"/>
  <c r="R214"/>
  <c r="P214"/>
  <c r="BK214"/>
  <c r="J214"/>
  <c r="BI210"/>
  <c r="BH210"/>
  <c r="BG210"/>
  <c r="BF210"/>
  <c r="BE210"/>
  <c r="T210"/>
  <c r="R210"/>
  <c r="P210"/>
  <c r="BK210"/>
  <c r="J210"/>
  <c r="BI204"/>
  <c r="BH204"/>
  <c r="BG204"/>
  <c r="BF204"/>
  <c r="BE204"/>
  <c r="T204"/>
  <c r="T203" s="1"/>
  <c r="R204"/>
  <c r="R203" s="1"/>
  <c r="P204"/>
  <c r="P203" s="1"/>
  <c r="BK204"/>
  <c r="BK203" s="1"/>
  <c r="J203" s="1"/>
  <c r="J62" s="1"/>
  <c r="J204"/>
  <c r="BI199"/>
  <c r="BH199"/>
  <c r="BG199"/>
  <c r="BF199"/>
  <c r="T199"/>
  <c r="R199"/>
  <c r="P199"/>
  <c r="BK199"/>
  <c r="J199"/>
  <c r="BE199" s="1"/>
  <c r="BI197"/>
  <c r="BH197"/>
  <c r="BG197"/>
  <c r="BF197"/>
  <c r="T197"/>
  <c r="R197"/>
  <c r="P197"/>
  <c r="BK197"/>
  <c r="J197"/>
  <c r="BE197" s="1"/>
  <c r="BI196"/>
  <c r="BH196"/>
  <c r="BG196"/>
  <c r="BF196"/>
  <c r="T196"/>
  <c r="R196"/>
  <c r="P196"/>
  <c r="BK196"/>
  <c r="J196"/>
  <c r="BE196" s="1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 s="1"/>
  <c r="BI191"/>
  <c r="BH191"/>
  <c r="BG191"/>
  <c r="BF191"/>
  <c r="T191"/>
  <c r="R191"/>
  <c r="P191"/>
  <c r="BK191"/>
  <c r="J191"/>
  <c r="BE191" s="1"/>
  <c r="BI190"/>
  <c r="BH190"/>
  <c r="BG190"/>
  <c r="BF190"/>
  <c r="BE190"/>
  <c r="T190"/>
  <c r="R190"/>
  <c r="P190"/>
  <c r="BK190"/>
  <c r="J190"/>
  <c r="BI187"/>
  <c r="BH187"/>
  <c r="BG187"/>
  <c r="BF187"/>
  <c r="BE187"/>
  <c r="T187"/>
  <c r="R187"/>
  <c r="P187"/>
  <c r="BK187"/>
  <c r="J187"/>
  <c r="BI183"/>
  <c r="BH183"/>
  <c r="BG183"/>
  <c r="BF183"/>
  <c r="BE183"/>
  <c r="T183"/>
  <c r="T182" s="1"/>
  <c r="R183"/>
  <c r="R182" s="1"/>
  <c r="P183"/>
  <c r="P182" s="1"/>
  <c r="BK183"/>
  <c r="BK182" s="1"/>
  <c r="J182" s="1"/>
  <c r="J61" s="1"/>
  <c r="J183"/>
  <c r="BI178"/>
  <c r="BH178"/>
  <c r="BG178"/>
  <c r="BF178"/>
  <c r="T178"/>
  <c r="R178"/>
  <c r="P178"/>
  <c r="BK178"/>
  <c r="J178"/>
  <c r="BE178" s="1"/>
  <c r="BI158"/>
  <c r="BH158"/>
  <c r="BG158"/>
  <c r="BF158"/>
  <c r="T158"/>
  <c r="R158"/>
  <c r="P158"/>
  <c r="BK158"/>
  <c r="J158"/>
  <c r="BE158" s="1"/>
  <c r="BI156"/>
  <c r="BH156"/>
  <c r="BG156"/>
  <c r="BF156"/>
  <c r="T156"/>
  <c r="T155" s="1"/>
  <c r="R156"/>
  <c r="R155" s="1"/>
  <c r="P156"/>
  <c r="P155" s="1"/>
  <c r="BK156"/>
  <c r="BK155" s="1"/>
  <c r="J155" s="1"/>
  <c r="J60" s="1"/>
  <c r="J156"/>
  <c r="BE156" s="1"/>
  <c r="BI153"/>
  <c r="BH153"/>
  <c r="BG153"/>
  <c r="BF153"/>
  <c r="BE153"/>
  <c r="T153"/>
  <c r="R153"/>
  <c r="P153"/>
  <c r="BK153"/>
  <c r="J153"/>
  <c r="BI148"/>
  <c r="BH148"/>
  <c r="BG148"/>
  <c r="BF148"/>
  <c r="BE148"/>
  <c r="T148"/>
  <c r="R148"/>
  <c r="P148"/>
  <c r="BK148"/>
  <c r="J148"/>
  <c r="BI141"/>
  <c r="BH141"/>
  <c r="BG141"/>
  <c r="BF141"/>
  <c r="BE141"/>
  <c r="T141"/>
  <c r="R141"/>
  <c r="P141"/>
  <c r="BK141"/>
  <c r="J141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6"/>
  <c r="BH136"/>
  <c r="BG136"/>
  <c r="BF136"/>
  <c r="BE136"/>
  <c r="T136"/>
  <c r="R136"/>
  <c r="P136"/>
  <c r="BK136"/>
  <c r="J136"/>
  <c r="BI134"/>
  <c r="BH134"/>
  <c r="BG134"/>
  <c r="BF134"/>
  <c r="BE134"/>
  <c r="T134"/>
  <c r="R134"/>
  <c r="P134"/>
  <c r="BK134"/>
  <c r="J134"/>
  <c r="BI132"/>
  <c r="BH132"/>
  <c r="BG132"/>
  <c r="BF132"/>
  <c r="BE132"/>
  <c r="T132"/>
  <c r="R132"/>
  <c r="P132"/>
  <c r="BK132"/>
  <c r="J132"/>
  <c r="BI128"/>
  <c r="BH128"/>
  <c r="BG128"/>
  <c r="BF128"/>
  <c r="BE128"/>
  <c r="T128"/>
  <c r="R128"/>
  <c r="P128"/>
  <c r="BK128"/>
  <c r="J128"/>
  <c r="BI126"/>
  <c r="BH126"/>
  <c r="BG126"/>
  <c r="BF126"/>
  <c r="BE126"/>
  <c r="T126"/>
  <c r="T125" s="1"/>
  <c r="R126"/>
  <c r="R125" s="1"/>
  <c r="P126"/>
  <c r="P125" s="1"/>
  <c r="BK126"/>
  <c r="BK125" s="1"/>
  <c r="J125" s="1"/>
  <c r="J59" s="1"/>
  <c r="J126"/>
  <c r="BI122"/>
  <c r="BH122"/>
  <c r="BG122"/>
  <c r="BF122"/>
  <c r="T122"/>
  <c r="R122"/>
  <c r="P122"/>
  <c r="BK122"/>
  <c r="J122"/>
  <c r="BE122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5"/>
  <c r="BH115"/>
  <c r="BG115"/>
  <c r="BF115"/>
  <c r="T115"/>
  <c r="R115"/>
  <c r="P115"/>
  <c r="BK115"/>
  <c r="J115"/>
  <c r="BE115" s="1"/>
  <c r="BI112"/>
  <c r="BH112"/>
  <c r="BG112"/>
  <c r="BF112"/>
  <c r="T112"/>
  <c r="R112"/>
  <c r="P112"/>
  <c r="BK112"/>
  <c r="J112"/>
  <c r="BE112" s="1"/>
  <c r="BI109"/>
  <c r="BH109"/>
  <c r="BG109"/>
  <c r="BF109"/>
  <c r="T109"/>
  <c r="R109"/>
  <c r="P109"/>
  <c r="BK109"/>
  <c r="J109"/>
  <c r="BE109" s="1"/>
  <c r="BI107"/>
  <c r="F34" s="1"/>
  <c r="BD52" i="1" s="1"/>
  <c r="BD51" s="1"/>
  <c r="W30" s="1"/>
  <c r="BH107" i="2"/>
  <c r="F33" s="1"/>
  <c r="BC52" i="1" s="1"/>
  <c r="BC51" s="1"/>
  <c r="BG107" i="2"/>
  <c r="F32" s="1"/>
  <c r="BB52" i="1" s="1"/>
  <c r="BB51" s="1"/>
  <c r="BF107" i="2"/>
  <c r="J31" s="1"/>
  <c r="AW52" i="1" s="1"/>
  <c r="T107" i="2"/>
  <c r="T106" s="1"/>
  <c r="T105" s="1"/>
  <c r="T104" s="1"/>
  <c r="R107"/>
  <c r="R106" s="1"/>
  <c r="R105" s="1"/>
  <c r="R104" s="1"/>
  <c r="P107"/>
  <c r="P106" s="1"/>
  <c r="P105" s="1"/>
  <c r="P104" s="1"/>
  <c r="AU52" i="1" s="1"/>
  <c r="AU51" s="1"/>
  <c r="BK107" i="2"/>
  <c r="BK106" s="1"/>
  <c r="J107"/>
  <c r="BE107" s="1"/>
  <c r="J100"/>
  <c r="F100"/>
  <c r="F98"/>
  <c r="E96"/>
  <c r="J51"/>
  <c r="F51"/>
  <c r="F49"/>
  <c r="E47"/>
  <c r="J18"/>
  <c r="E18"/>
  <c r="F101" s="1"/>
  <c r="J17"/>
  <c r="J12"/>
  <c r="J49" s="1"/>
  <c r="E7"/>
  <c r="E94" s="1"/>
  <c r="AS51" i="1"/>
  <c r="L47"/>
  <c r="AM46"/>
  <c r="L46"/>
  <c r="AM44"/>
  <c r="L44"/>
  <c r="L42"/>
  <c r="L41"/>
  <c r="J30" i="2" l="1"/>
  <c r="AV52" i="1" s="1"/>
  <c r="AT52" s="1"/>
  <c r="F30" i="2"/>
  <c r="AZ52" i="1" s="1"/>
  <c r="W28"/>
  <c r="AX51"/>
  <c r="J78" i="4"/>
  <c r="J57" s="1"/>
  <c r="BK77"/>
  <c r="J77" s="1"/>
  <c r="J106" i="2"/>
  <c r="J58" s="1"/>
  <c r="BK105"/>
  <c r="W29" i="1"/>
  <c r="AY51"/>
  <c r="J366" i="2"/>
  <c r="J70" s="1"/>
  <c r="BK365"/>
  <c r="J365" s="1"/>
  <c r="J69" s="1"/>
  <c r="J91" i="3"/>
  <c r="J58" s="1"/>
  <c r="BK90"/>
  <c r="J185"/>
  <c r="J69" s="1"/>
  <c r="BK184"/>
  <c r="J184" s="1"/>
  <c r="J68" s="1"/>
  <c r="F30" i="4"/>
  <c r="AZ54" i="1" s="1"/>
  <c r="J30" i="4"/>
  <c r="AV54" i="1" s="1"/>
  <c r="E45" i="2"/>
  <c r="F52"/>
  <c r="J98"/>
  <c r="F31"/>
  <c r="BA52" i="1" s="1"/>
  <c r="J49" i="3"/>
  <c r="E79"/>
  <c r="F86"/>
  <c r="F30"/>
  <c r="AZ53" i="1" s="1"/>
  <c r="F31" i="3"/>
  <c r="BA53" i="1" s="1"/>
  <c r="E45" i="4"/>
  <c r="F52"/>
  <c r="J71"/>
  <c r="J31"/>
  <c r="AW54" i="1" s="1"/>
  <c r="J90" i="3" l="1"/>
  <c r="J57" s="1"/>
  <c r="BK89"/>
  <c r="J89" s="1"/>
  <c r="J105" i="2"/>
  <c r="J57" s="1"/>
  <c r="BK104"/>
  <c r="J104" s="1"/>
  <c r="J56" i="4"/>
  <c r="J27"/>
  <c r="BA51" i="1"/>
  <c r="AT54"/>
  <c r="AZ51"/>
  <c r="W26" l="1"/>
  <c r="AV51"/>
  <c r="W27"/>
  <c r="AW51"/>
  <c r="AK27" s="1"/>
  <c r="J36" i="4"/>
  <c r="AG54" i="1"/>
  <c r="AN54" s="1"/>
  <c r="J27" i="2"/>
  <c r="J56"/>
  <c r="J27" i="3"/>
  <c r="J56"/>
  <c r="AG53" i="1" l="1"/>
  <c r="AN53" s="1"/>
  <c r="J36" i="3"/>
  <c r="AG52" i="1"/>
  <c r="J36" i="2"/>
  <c r="AT51" i="1"/>
  <c r="AK26"/>
  <c r="AG51" l="1"/>
  <c r="AN52"/>
  <c r="AK23" l="1"/>
  <c r="AK32" s="1"/>
  <c r="AN51"/>
</calcChain>
</file>

<file path=xl/sharedStrings.xml><?xml version="1.0" encoding="utf-8"?>
<sst xmlns="http://schemas.openxmlformats.org/spreadsheetml/2006/main" count="7413" uniqueCount="1386">
  <si>
    <t>Export VZ</t>
  </si>
  <si>
    <t>List obsahuje:</t>
  </si>
  <si>
    <t>3.0</t>
  </si>
  <si>
    <t/>
  </si>
  <si>
    <t>False</t>
  </si>
  <si>
    <t>{9e906070-9353-4235-b5f8-8563e71cec2c}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</si>
  <si>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</si>
  <si>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</si>
  <si>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</si>
  <si>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</si>
  <si>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</si>
  <si>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</si>
  <si>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</si>
  <si>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</si>
  <si>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</si>
  <si>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STAS010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</si>
  <si>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</si>
  <si>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</si>
  <si>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dílen FVTM, Za válcovnou 2016/0022</t>
  </si>
  <si>
    <t>KSO:</t>
  </si>
  <si>
    <t>CC-CZ:</t>
  </si>
  <si>
    <t>Místo:</t>
  </si>
  <si>
    <t>Ústí nad Labem</t>
  </si>
  <si>
    <t>Datum:</t>
  </si>
  <si>
    <t>9. 7. 2016</t>
  </si>
  <si>
    <t>Zadavatel:</t>
  </si>
  <si>
    <t>IČ:</t>
  </si>
  <si>
    <t>0,1</t>
  </si>
  <si>
    <t>UJEP v Ústí nad Labem</t>
  </si>
  <si>
    <t>DIČ:</t>
  </si>
  <si>
    <t>Uchazeč:</t>
  </si>
  <si>
    <t>Vyplň údaj</t>
  </si>
  <si>
    <t>Projektant:</t>
  </si>
  <si>
    <t>Projekty CZ, s.r.o.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</si>
  <si>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</si>
  <si>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</si>
  <si>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</si>
  <si>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</si>
  <si>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</si>
  <si>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</si>
  <si>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</si>
  <si>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</si>
  <si>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</si>
  <si>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</si>
  <si>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</si>
  <si>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</si>
  <si>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</si>
  <si>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</si>
  <si>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</si>
  <si>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</si>
  <si>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</si>
  <si>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</si>
  <si>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</si>
  <si>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</si>
  <si>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</si>
  <si>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</si>
  <si>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</si>
  <si>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</si>
  <si>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</si>
  <si>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</si>
  <si>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</si>
  <si>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</si>
  <si>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</si>
  <si>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</si>
  <si>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</si>
  <si>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</si>
  <si>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</si>
  <si>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</si>
  <si>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</si>
  <si>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</si>
  <si>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</si>
  <si>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</si>
  <si>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</si>
  <si>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</si>
  <si>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</si>
  <si>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</si>
  <si>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Rekonstrukce dílen</t>
  </si>
  <si>
    <t>STA</t>
  </si>
  <si>
    <t>1</t>
  </si>
  <si>
    <t>{5071ce72-d216-4104-b1de-1ca58cc2fe28}</t>
  </si>
  <si>
    <t>801 35</t>
  </si>
  <si>
    <t>2</t>
  </si>
  <si>
    <t>02</t>
  </si>
  <si>
    <t>Nájezd</t>
  </si>
  <si>
    <t>{98107b4b-aa09-41e5-9b75-ca7c662ba330}</t>
  </si>
  <si>
    <t>822 29</t>
  </si>
  <si>
    <t>03</t>
  </si>
  <si>
    <t>Vedlejší a ostatní náklady</t>
  </si>
  <si>
    <t>VON</t>
  </si>
  <si>
    <t>{b8482e0b-15f1-46b4-8b2c-e8c419668b01}</t>
  </si>
  <si>
    <t>Zpět na list:</t>
  </si>
  <si>
    <t>KRYCÍ LIST SOUPISU</t>
  </si>
  <si>
    <t>Objekt:</t>
  </si>
  <si>
    <t>01 - Rekonstrukce dílen</t>
  </si>
  <si>
    <t>1263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</si>
  <si>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</si>
  <si>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</si>
  <si>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</si>
  <si>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</si>
  <si>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</si>
  <si>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</si>
  <si>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27 - Zakládání - základy</t>
  </si>
  <si>
    <t xml:space="preserve">    3 - Svislé a kompletní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</si>
  <si>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</si>
  <si>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</si>
  <si>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</si>
  <si>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</si>
  <si>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</si>
  <si>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</si>
  <si>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</si>
  <si>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</si>
  <si>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</si>
  <si>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</si>
  <si>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</si>
  <si>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</si>
  <si>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720 - Zdravotechnika a Ústřední vytápění</t>
  </si>
  <si>
    <t xml:space="preserve">    740 - Elektroinstalace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</si>
  <si>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</si>
  <si>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</si>
  <si>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</si>
  <si>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76P - Konstrukce plastové</t>
  </si>
  <si>
    <t xml:space="preserve">    771 - 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</si>
  <si>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</si>
  <si>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</si>
  <si>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</si>
  <si>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</si>
  <si>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</si>
  <si>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Demontáže PSV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</si>
  <si>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</si>
  <si>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</si>
  <si>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</si>
  <si>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</si>
  <si>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</si>
  <si>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</si>
  <si>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</si>
  <si>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</si>
  <si>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</si>
  <si>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</si>
  <si>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</si>
  <si>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</si>
  <si>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</si>
  <si>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</si>
  <si>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</si>
  <si>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</si>
  <si>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</si>
  <si>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27</t>
  </si>
  <si>
    <t>Zakládání - základy</t>
  </si>
  <si>
    <t>K</t>
  </si>
  <si>
    <t>278381156</t>
  </si>
  <si>
    <t>Základ (podezdívka) betonový pod ventilátory, čerpadla, ohřívače, motorová zařízení apod. z betonu prostého včetně potřebného bednění, s hladkou cementovou omítkou stěn, s potěrem, s vynecháním otvorů pro kotevní železa, bez zemních prací a izolace půdorysná plocha základu přes 0,50 do 1,00 m2 tř. C 25/30</t>
  </si>
  <si>
    <t>m3</t>
  </si>
  <si>
    <t>CS ÚRS 2016 01</t>
  </si>
  <si>
    <t>4</t>
  </si>
  <si>
    <t>415516558</t>
  </si>
  <si>
    <t>VV</t>
  </si>
  <si>
    <t>"sokl pod frézku" 0,60*1,20*0,20</t>
  </si>
  <si>
    <t>311321815</t>
  </si>
  <si>
    <t>Základ z betonu železového (bez výztuže) nosné pohledového (v přírodní barvě drtí a přísad) tř. C 30/37</t>
  </si>
  <si>
    <t>942856839</t>
  </si>
  <si>
    <t>výroba prefabrikovaného dílce platformy pro kotvenín přístrojových sestav</t>
  </si>
  <si>
    <t>"dle výkresu č.D.1.1.5" 2,20*1,20*0,25</t>
  </si>
  <si>
    <t>3</t>
  </si>
  <si>
    <t>273361821</t>
  </si>
  <si>
    <t>Výztuž základových desek betonářskou ocelí 10 505 (R)</t>
  </si>
  <si>
    <t>t</t>
  </si>
  <si>
    <t>985968486</t>
  </si>
  <si>
    <t>0,66*0,120</t>
  </si>
  <si>
    <t>380356231.01</t>
  </si>
  <si>
    <t>Bednění základů pohledové (dodávka+montáž)</t>
  </si>
  <si>
    <t>m2</t>
  </si>
  <si>
    <t>2006912740</t>
  </si>
  <si>
    <t>"dle výkresu č.D.1.1.5" 2,20*1,20 +(2,20+1,20)*2*0,25*1,2</t>
  </si>
  <si>
    <t>5</t>
  </si>
  <si>
    <t>380356232.01</t>
  </si>
  <si>
    <t>Bednění základů pohledové (demontáž)</t>
  </si>
  <si>
    <t>-707630789</t>
  </si>
  <si>
    <t>6</t>
  </si>
  <si>
    <t>27-01</t>
  </si>
  <si>
    <t>Závitové pouzdro M20x75 s vybráním pro dotažení matice, vysokojakostní berezové ocelové pouzdro, otvor pro provlečení výztuže (dodávka+montáž)</t>
  </si>
  <si>
    <t>ks</t>
  </si>
  <si>
    <t>-42612825</t>
  </si>
  <si>
    <t>"dle výkresu č.D.1.1.5" 66</t>
  </si>
  <si>
    <t>7</t>
  </si>
  <si>
    <t>273121121</t>
  </si>
  <si>
    <t>Montáž prefabrikovaných základů z betonu železového desek včetně spojovací vrstvy z cementové malty, hmotnosti jednotlivě do 5 t</t>
  </si>
  <si>
    <t>kus</t>
  </si>
  <si>
    <t>1087805079</t>
  </si>
  <si>
    <t>osazení prefabrikovaného dílce platformy pro kotvenín přístrojových sestav</t>
  </si>
  <si>
    <t>"dle výkresu č.D.1.1.5" 1</t>
  </si>
  <si>
    <t>Svislé a kompletní konstrukce</t>
  </si>
  <si>
    <t>8</t>
  </si>
  <si>
    <t>311238116</t>
  </si>
  <si>
    <t>Zdivo nosné jednovrstvé z cihel děrovaných keramických vnitřní klasické, spojené na pero a drážku na maltu MVC, pevnost cihel P15, tl. zdiva 300 mm</t>
  </si>
  <si>
    <t>-2033535712</t>
  </si>
  <si>
    <t>0,75*2*1,40</t>
  </si>
  <si>
    <t>9</t>
  </si>
  <si>
    <t>311238130</t>
  </si>
  <si>
    <t>Zdivo nosné jednovrstvé z cihel děrovaných z akustických tvárnic keramických vnitřní zvukově izolační spojené na pero a drážku P10, P 15 na maltu MVC tl. zdiva 190 mm, pevnost cihel</t>
  </si>
  <si>
    <t>-637703326</t>
  </si>
  <si>
    <t>(6,19+3,55*2+2,10+0,20)*3,85</t>
  </si>
  <si>
    <t>-0,90*1,97   -1,10*1,97</t>
  </si>
  <si>
    <t>Součet</t>
  </si>
  <si>
    <t>10</t>
  </si>
  <si>
    <t>310239211</t>
  </si>
  <si>
    <t>Zazdívka otvorů ve zdivu nadzákladovém cihlami pálenými plochy přes 1 m2 do 4 m2 na maltu vápenocementovou</t>
  </si>
  <si>
    <t>363480407</t>
  </si>
  <si>
    <t>1,05*1,10*0,20</t>
  </si>
  <si>
    <t>11</t>
  </si>
  <si>
    <t>317941121</t>
  </si>
  <si>
    <t>Osazování ocelových válcovaných nosníků na zdivu I nebo IE nebo U nebo UE nebo L do č. 12 nebo výšky do 120 mm</t>
  </si>
  <si>
    <t>1689123844</t>
  </si>
  <si>
    <t>1,00*2*3,76*0,001</t>
  </si>
  <si>
    <t>12</t>
  </si>
  <si>
    <t>M</t>
  </si>
  <si>
    <t>130105080</t>
  </si>
  <si>
    <t>Ocel profilová v jakosti 11 375 ocel profilová L úhelníky nerovnostranné 60 x 40 x 5 mm</t>
  </si>
  <si>
    <t>-1669470101</t>
  </si>
  <si>
    <t>P</t>
  </si>
  <si>
    <t>Poznámka k položce:
Hmotnost: 3,76 kg/m</t>
  </si>
  <si>
    <t>0,008*1,08</t>
  </si>
  <si>
    <t>13</t>
  </si>
  <si>
    <t>317168132</t>
  </si>
  <si>
    <t>-1339848173</t>
  </si>
  <si>
    <t>14</t>
  </si>
  <si>
    <t>317168133</t>
  </si>
  <si>
    <t>-487059636</t>
  </si>
  <si>
    <t>340239212</t>
  </si>
  <si>
    <t>Zazdívka otvorů v příčkách nebo stěnách plochy přes 1 m2 do 4 m2 cihlami pálenými, tl. přes 100 mm</t>
  </si>
  <si>
    <t>-1427516884</t>
  </si>
  <si>
    <t>0,90*2,10*4</t>
  </si>
  <si>
    <t>1,00*2,10*1</t>
  </si>
  <si>
    <t>1,90*2,50*1</t>
  </si>
  <si>
    <t>1,70*1,80*1</t>
  </si>
  <si>
    <t>1,35*3,70-0,80*1,97</t>
  </si>
  <si>
    <t>16</t>
  </si>
  <si>
    <t>342248112</t>
  </si>
  <si>
    <t>Příčky jednoduché z cihel děrovaných spojených na pero a drážku klasických na maltu MVC, pevnost cihel P 10, tl. příčky 115 mm</t>
  </si>
  <si>
    <t>1655084797</t>
  </si>
  <si>
    <t>1,16*3,85-0,70*1,97</t>
  </si>
  <si>
    <t>2,70*3,85*2-0,90*1,97</t>
  </si>
  <si>
    <t>5,60*3,85</t>
  </si>
  <si>
    <t>17</t>
  </si>
  <si>
    <t>349231821</t>
  </si>
  <si>
    <t>Přizdívka z cihel ostění s ozubem ve vybouraných otvorech, s vysekáním kapes pro zavázaní přes 150 do 300 mm</t>
  </si>
  <si>
    <t>-1842863855</t>
  </si>
  <si>
    <t>"m.č.130" 3,05*0,30</t>
  </si>
  <si>
    <t>61</t>
  </si>
  <si>
    <t>Úprava povrchů vnitřních</t>
  </si>
  <si>
    <t>18</t>
  </si>
  <si>
    <t>612321121</t>
  </si>
  <si>
    <t>Omítka vápenocementová vnitřních ploch nanášená ručně jednovrstvá, tloušťky do 10 mm hladká svislých konstrukcí stěn</t>
  </si>
  <si>
    <t>-1143705606</t>
  </si>
  <si>
    <t>"m.č.124 (po otlučení obkladů)" (2,63+1,31)*2*3,05</t>
  </si>
  <si>
    <t>19</t>
  </si>
  <si>
    <t>612321141</t>
  </si>
  <si>
    <t>Omítka vápenocementová vnitřních ploch nanášená ručně dvouvrstvá, tloušťky jádrové omítky do 10 mm a tloušťky štuku do 3 mm štuková svislých konstrukcí stěn</t>
  </si>
  <si>
    <t>-1518907881</t>
  </si>
  <si>
    <t>nové příčky a zdivo, zazdívky otvorů, přizdívky ostění</t>
  </si>
  <si>
    <t>(6,19+3,55*2+2,10+0,20)*3,85*2</t>
  </si>
  <si>
    <t>-0,90*1,97*2  -1,10*1,97*2</t>
  </si>
  <si>
    <t>1,05*1,10*2</t>
  </si>
  <si>
    <t>0,90*2,10*4*2</t>
  </si>
  <si>
    <t>1,00*2,10*1*2</t>
  </si>
  <si>
    <t>1,90*2,50*1*2</t>
  </si>
  <si>
    <t>1,70*1,80*1*2</t>
  </si>
  <si>
    <t>(1,35*3,70-0,80*1,97)*2</t>
  </si>
  <si>
    <t>(1,16*3,85-0,70*1,97)*2</t>
  </si>
  <si>
    <t>(2,70*3,85*2-0,90*1,97)*2</t>
  </si>
  <si>
    <t>5,60*3,85*2</t>
  </si>
  <si>
    <t>3,05*0,30*3</t>
  </si>
  <si>
    <t>"m.č.122 (po otlučení obkladů)" (1,75*2+2,75)*3,05</t>
  </si>
  <si>
    <t>"m.č.123 (po otlučení obkladů)" (1,25*2+1,16)*3,05</t>
  </si>
  <si>
    <t>"m.č.125 (po otlučení obkladů)" (3,98*2+1,90)*3,05</t>
  </si>
  <si>
    <t>"ostatní plochy" 10,00</t>
  </si>
  <si>
    <t>20</t>
  </si>
  <si>
    <t>611311131</t>
  </si>
  <si>
    <t>Potažení vnitřních ploch štukem tloušťky do 3 mm vodorovných konstrukcí stropů rovných</t>
  </si>
  <si>
    <t>-882417905</t>
  </si>
  <si>
    <t>"m.č.111-121 (10%)" 564,00*0,10</t>
  </si>
  <si>
    <t>"m.č.122 (40%)" 15,00*0,40</t>
  </si>
  <si>
    <t>62</t>
  </si>
  <si>
    <t>Úprava povrchů vnějších</t>
  </si>
  <si>
    <t>622211031</t>
  </si>
  <si>
    <t>Montáž kontaktního zateplení z polystyrenových desek nebo z kombinovaných desek na vnější stěny, tloušťky desek přes 120 do 160 mm</t>
  </si>
  <si>
    <t>1236866012</t>
  </si>
  <si>
    <t>"m.č.119" 0,75*1,40*2</t>
  </si>
  <si>
    <t>"m.č.131" 1,50*3,70-0,80*2,00</t>
  </si>
  <si>
    <t>22</t>
  </si>
  <si>
    <t>283759520</t>
  </si>
  <si>
    <t>Desky z lehčených plastů desky polystyrénové fasádní typ EPS 70 F fasádní, stabilizovaný, samozhášivý objemová hmotnost 15 až 20 kg/m3 rozměr 1000 x 500 mm, lambda 0,039 W/m K 1000 x 500 x 160 mm</t>
  </si>
  <si>
    <t>601845971</t>
  </si>
  <si>
    <t>Poznámka k položce:
lambda=0,039 [W / m K]</t>
  </si>
  <si>
    <t>6,05*1,02</t>
  </si>
  <si>
    <t>23</t>
  </si>
  <si>
    <t>622143004</t>
  </si>
  <si>
    <t>Montáž omítkových profilů plastových nebo pozinkovaných, upevněných vtlačením do podkladní vrstvy nebo přibitím začišťovacích samolepících (APU lišty)</t>
  </si>
  <si>
    <t>m</t>
  </si>
  <si>
    <t>1129206115</t>
  </si>
  <si>
    <t>24</t>
  </si>
  <si>
    <t>5905147</t>
  </si>
  <si>
    <t>připojovací těsnící lišta dilatační s perlinkou</t>
  </si>
  <si>
    <t>1963404402</t>
  </si>
  <si>
    <t>7,60*1,05</t>
  </si>
  <si>
    <t>25</t>
  </si>
  <si>
    <t>622252002</t>
  </si>
  <si>
    <t>Montáž lišt kontaktního zateplení ostatních stěnových, dilatačních apod. lepených do tmelu</t>
  </si>
  <si>
    <t>1524795523</t>
  </si>
  <si>
    <t>26</t>
  </si>
  <si>
    <t>5905148</t>
  </si>
  <si>
    <t>nadokenní profil se síťovinou a okapničkou</t>
  </si>
  <si>
    <t>1573070178</t>
  </si>
  <si>
    <t>0,80*1,05</t>
  </si>
  <si>
    <t>87149616</t>
  </si>
  <si>
    <t>28</t>
  </si>
  <si>
    <t>5905149</t>
  </si>
  <si>
    <t>rohový profil se síťovinou</t>
  </si>
  <si>
    <t>265794009</t>
  </si>
  <si>
    <t>6,80*1,05</t>
  </si>
  <si>
    <t>29</t>
  </si>
  <si>
    <t>622521011</t>
  </si>
  <si>
    <t>Omítka tenkovrstvá silikátová vnějších ploch probarvená, včetně penetrace podkladu zrnitá, tloušťky 1,5 mm stěn</t>
  </si>
  <si>
    <t>1201994819</t>
  </si>
  <si>
    <t>"zateplení" 6,80</t>
  </si>
  <si>
    <t>"ostění" 7,80*0,20</t>
  </si>
  <si>
    <t>63</t>
  </si>
  <si>
    <t>Podlahy a podlahové konstrukce</t>
  </si>
  <si>
    <t>30</t>
  </si>
  <si>
    <t>632481213</t>
  </si>
  <si>
    <t>Separační vrstva k oddělení podlahových vrstev z polyetylénové fólie</t>
  </si>
  <si>
    <t>-1911790190</t>
  </si>
  <si>
    <t>"podlaha P3 (m.č.114, 118, 119, 120)" 323,00*2</t>
  </si>
  <si>
    <t>"podlaha P4 (m.č.119)" 36,00*2</t>
  </si>
  <si>
    <t>"podlaha P5 (m.č.115-117)" 50,00*2</t>
  </si>
  <si>
    <t>"podlaha P6 (m.č.121)" 22,00*2</t>
  </si>
  <si>
    <t>31</t>
  </si>
  <si>
    <t>631311125</t>
  </si>
  <si>
    <t>Mazanina z betonu prostého bez zvýšených nároků na prostředí tl. přes 80 do 120 mm tř. C 20/25</t>
  </si>
  <si>
    <t>1974157398</t>
  </si>
  <si>
    <t>"podlaha P4 (m.č.119)" 36,00*(0,13+0,11)/2</t>
  </si>
  <si>
    <t>"podlaha P12, P13 (m.č.123,124)"  4,00*1,01*0,07</t>
  </si>
  <si>
    <t>32</t>
  </si>
  <si>
    <t>631311135</t>
  </si>
  <si>
    <t>Mazanina z betonu prostého bez zvýšených nároků na prostředí tl. přes 120 do 240 mm tř. C 20/25</t>
  </si>
  <si>
    <t>-1342897159</t>
  </si>
  <si>
    <t>"podlaha P3 (m.č.114, 118, 119, 120)" 323,00*0,13</t>
  </si>
  <si>
    <t>"podlaha P5 (m.č.115-117)" 50,00*0,13</t>
  </si>
  <si>
    <t>"podlaha P6 (m.č.121)" 22,00*0,13</t>
  </si>
  <si>
    <t>"podlaha P12, P13 (m.č.123,124)" 4,00*1,31*0,13</t>
  </si>
  <si>
    <t>33</t>
  </si>
  <si>
    <t>631319012</t>
  </si>
  <si>
    <t>Příplatek k cenám mazanin za úpravu povrchu mazaniny přehlazením, mazanina tl. přes 80 do 120 mm</t>
  </si>
  <si>
    <t>-1058537449</t>
  </si>
  <si>
    <t>34</t>
  </si>
  <si>
    <t>631319013</t>
  </si>
  <si>
    <t>Příplatek k cenám mazanin za úpravu povrchu mazaniny přehlazením, mazanina tl. přes 120 do 240 mm</t>
  </si>
  <si>
    <t>-515097025</t>
  </si>
  <si>
    <t>35</t>
  </si>
  <si>
    <t>631319204</t>
  </si>
  <si>
    <t>Příplatek k cenám betonových mazanin za vyztužení ocelovými vlákny (drátkobeton) objemové vyztužení 30 kg/m3</t>
  </si>
  <si>
    <t>1161015583</t>
  </si>
  <si>
    <t>36</t>
  </si>
  <si>
    <t>631351111</t>
  </si>
  <si>
    <t>Bednění v podlahách otvorů a prostupů zřízení</t>
  </si>
  <si>
    <t>-55310359</t>
  </si>
  <si>
    <t>"podlaha P3 (m.č.114) - vynechání pro platformu" (2,25+1,25)*2*0,13</t>
  </si>
  <si>
    <t>37</t>
  </si>
  <si>
    <t>631351112</t>
  </si>
  <si>
    <t>Bednění v podlahách otvorů a prostupů odstranění</t>
  </si>
  <si>
    <t>1529641509</t>
  </si>
  <si>
    <t>38</t>
  </si>
  <si>
    <t>634911123</t>
  </si>
  <si>
    <t>Řezání dilatačních nebo smršťovacích spár v čerstvé betonové mazanině nebo potěru šířky přes 5 do 10 mm, hloubky přes 20 do 50 mm</t>
  </si>
  <si>
    <t>1881189773</t>
  </si>
  <si>
    <t>"podlaha P3, P4, P5" 101,00</t>
  </si>
  <si>
    <t>39</t>
  </si>
  <si>
    <t>634663111</t>
  </si>
  <si>
    <t>Výplň dilatačních spar mazanin polyuretanovou samonivelační hmotou, šířka spáry do 10 mm</t>
  </si>
  <si>
    <t>-897269506</t>
  </si>
  <si>
    <t>40</t>
  </si>
  <si>
    <t>631312141</t>
  </si>
  <si>
    <t>Doplnění dosavadních mazanin prostým betonem s dodáním hmot, bez potěru, plochy jednotlivě rýh v dosavadních mazaninách</t>
  </si>
  <si>
    <t>1271912288</t>
  </si>
  <si>
    <t>"ZIT" 10,00*0,10*0,07</t>
  </si>
  <si>
    <t>64</t>
  </si>
  <si>
    <t>Osazování výplní otvorů</t>
  </si>
  <si>
    <t>41</t>
  </si>
  <si>
    <t>642942611</t>
  </si>
  <si>
    <t>Osazování zárubní nebo rámů kovových dveřních lisovaných nebo z úhelníků bez dveřních křídel, na montážní pěnu, o ploše otvoru do 2,5 m2</t>
  </si>
  <si>
    <t>1411090755</t>
  </si>
  <si>
    <t>42</t>
  </si>
  <si>
    <t>55331100001</t>
  </si>
  <si>
    <t>zárubeň ocelová pro cihelné zdivo tl. 150 mm typ Zht s těsněním, 90/197cm</t>
  </si>
  <si>
    <t>-1544633883</t>
  </si>
  <si>
    <t>"výrobek č.12" 1</t>
  </si>
  <si>
    <t>43</t>
  </si>
  <si>
    <t>55331100002</t>
  </si>
  <si>
    <t>zárubeň ocelová pro cihelné zdivo tl. 150 mm typ Zht s těsněním, 70/197cm</t>
  </si>
  <si>
    <t>817917383</t>
  </si>
  <si>
    <t>"výrobek č.13" 1</t>
  </si>
  <si>
    <t>44</t>
  </si>
  <si>
    <t>55331100003</t>
  </si>
  <si>
    <t>zárubeň ocelová pro cihelné zdivo tl. 100 mm typ Zht s těsněním, 70/197cm</t>
  </si>
  <si>
    <t>-1994552797</t>
  </si>
  <si>
    <t>"výrobek č.14" 1</t>
  </si>
  <si>
    <t>45</t>
  </si>
  <si>
    <t>55331100004</t>
  </si>
  <si>
    <t>zárubeň ocelová pro cihelné zdivo tl. 190 mm typ Zht, 90/197cm</t>
  </si>
  <si>
    <t>-1314570076</t>
  </si>
  <si>
    <t>"výrobek č.15" 1</t>
  </si>
  <si>
    <t>46</t>
  </si>
  <si>
    <t>55331100005</t>
  </si>
  <si>
    <t>zárubeň ocelová pro cihelné zdivo tl. 190 mm typ Zht s těsněním, 90/197cm</t>
  </si>
  <si>
    <t>667273852</t>
  </si>
  <si>
    <t>"výrobek č.20" 1</t>
  </si>
  <si>
    <t>47</t>
  </si>
  <si>
    <t>55331100006</t>
  </si>
  <si>
    <t>zárubeň ocelová pro cihelné zdivo tl. 125 mm typ Zht s těsněním, 90/197cm</t>
  </si>
  <si>
    <t>81500095</t>
  </si>
  <si>
    <t>"výrobek č.21" 1</t>
  </si>
  <si>
    <t>94</t>
  </si>
  <si>
    <t>Lešení</t>
  </si>
  <si>
    <t>48</t>
  </si>
  <si>
    <t>949101111</t>
  </si>
  <si>
    <t>Lešení pomocné pracovní pro objekty pozemních staveb pro zatížení do 150 kg/m2, o výšce lešeňové podlahy do 1,9 m</t>
  </si>
  <si>
    <t>-225351655</t>
  </si>
  <si>
    <t>"vnitřní úpravy" 220,00</t>
  </si>
  <si>
    <t>"vnější úpravy" 10,00</t>
  </si>
  <si>
    <t>95</t>
  </si>
  <si>
    <t>Různé dokončovací konstrukce a práce pozemních staveb</t>
  </si>
  <si>
    <t>49</t>
  </si>
  <si>
    <t>952902056</t>
  </si>
  <si>
    <t>Očištění a odmaštění keramické dlažby</t>
  </si>
  <si>
    <t>1544041874</t>
  </si>
  <si>
    <t>"podlaha P7 (m.č.122, 125, 126, 129, 130)" 88,00</t>
  </si>
  <si>
    <t>"podlaha P8 (m.č.124, 128)" 6,00</t>
  </si>
  <si>
    <t>50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</si>
  <si>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</si>
  <si>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</si>
  <si>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2121298108</t>
  </si>
  <si>
    <t>24,50*31,00-6,00*3,80+2,50*6,00</t>
  </si>
  <si>
    <t>51</t>
  </si>
  <si>
    <t>985323998</t>
  </si>
  <si>
    <t>Zpevňující nátěr podlah (dodávka+montáž)</t>
  </si>
  <si>
    <t>956500126</t>
  </si>
  <si>
    <t>"podlaha P10 (m.č.127)" 17,00</t>
  </si>
  <si>
    <t>52</t>
  </si>
  <si>
    <t>985323999</t>
  </si>
  <si>
    <t>Připojovací nátěr podlah (dodávka+montáž)</t>
  </si>
  <si>
    <t>458876096</t>
  </si>
  <si>
    <t>"podlaha P11 (m.č.131)" 5,50</t>
  </si>
  <si>
    <t>53</t>
  </si>
  <si>
    <t>953942121</t>
  </si>
  <si>
    <t>Osazování drobných kovových předmětů se zalitím maltou cementovou, do vysekaných kapes nebo připravených otvorů ochranných úhelníků</t>
  </si>
  <si>
    <t>-1074449580</t>
  </si>
  <si>
    <t>"ukončení betonové podlahy" 8</t>
  </si>
  <si>
    <t>54</t>
  </si>
  <si>
    <t>13010530</t>
  </si>
  <si>
    <t>úhelník ocelový nerovnostranný, v jakosti 11 375, 130 x 65 x 8 mm</t>
  </si>
  <si>
    <t>-771785843</t>
  </si>
  <si>
    <t>(2,70+3,80)*17,00*0,001</t>
  </si>
  <si>
    <t>55</t>
  </si>
  <si>
    <t>953961211</t>
  </si>
  <si>
    <t>Kotvy chemické s vyvrtáním otvoru do betonu, železobetonu nebo tvrdého kamene chemická patrona, velikost M 8, hloubka 80 mm</t>
  </si>
  <si>
    <t>1776696688</t>
  </si>
  <si>
    <t>"L130/65/8 - ukončení betonové podlahy" 8</t>
  </si>
  <si>
    <t>"botka - kotvení překladu" 3</t>
  </si>
  <si>
    <t>56</t>
  </si>
  <si>
    <t>953965111</t>
  </si>
  <si>
    <t>Kotvy chemické s vyvrtáním otvoru kotevní šrouby pro chemické kotvy, velikost M 8, délka 110 mm</t>
  </si>
  <si>
    <t>1124088353</t>
  </si>
  <si>
    <t>57</t>
  </si>
  <si>
    <t>95-01</t>
  </si>
  <si>
    <t>Textilní čistící rohož z PP v. 16mm  (dodávka+montáž)</t>
  </si>
  <si>
    <t>-793402740</t>
  </si>
  <si>
    <t>96</t>
  </si>
  <si>
    <t>Bourání konstrukcí</t>
  </si>
  <si>
    <t>58</t>
  </si>
  <si>
    <t>962031133</t>
  </si>
  <si>
    <t>Bourání příček z cihel, tvárnic nebo příčkovek z cihel pálených, plných nebo dutých na maltu vápennou nebo vápenocementovou, tl. do 150 mm</t>
  </si>
  <si>
    <t>1866177856</t>
  </si>
  <si>
    <t>5,60*1,00</t>
  </si>
  <si>
    <t>(1,66+1,16+1,31+3,98+8,00+1,31+2,75+0,92)*3,05</t>
  </si>
  <si>
    <t>-0,80*2,00*3</t>
  </si>
  <si>
    <t>59</t>
  </si>
  <si>
    <t>962052210</t>
  </si>
  <si>
    <t>Bourání zdiva železobetonového nadzákladového, objemu do 1 m3</t>
  </si>
  <si>
    <t>1938348890</t>
  </si>
  <si>
    <t>3,80*1,40*0,30</t>
  </si>
  <si>
    <t>60</t>
  </si>
  <si>
    <t>965043331</t>
  </si>
  <si>
    <t>Bourání podkladů pod dlažby nebo litých celistvých podlah a mazanin betonových s potěrem nebo teracem tl. do 100 mm, plochy do 4 m2</t>
  </si>
  <si>
    <t>-925558183</t>
  </si>
  <si>
    <t>2,25*1,25*0,07</t>
  </si>
  <si>
    <t>965043341</t>
  </si>
  <si>
    <t>Bourání podkladů pod dlažby nebo litých celistvých podlah a mazanin betonových s potěrem nebo teracem tl. do 100 mm, plochy přes 4 m2</t>
  </si>
  <si>
    <t>977606382</t>
  </si>
  <si>
    <t>(BP07)</t>
  </si>
  <si>
    <t>12,18*5,93*0,02</t>
  </si>
  <si>
    <t>965043441</t>
  </si>
  <si>
    <t>Bourání podkladů pod dlažby nebo litých celistvých podlah a mazanin betonových s potěrem nebo teracem tl. do 150 mm, plochy přes 4 m2</t>
  </si>
  <si>
    <t>-715861086</t>
  </si>
  <si>
    <t>(BP02)</t>
  </si>
  <si>
    <t>(18,19*8,19+12,18*0,15+11,86*12,24+6,24*12,24)*0,13</t>
  </si>
  <si>
    <t>m.č.123, 124</t>
  </si>
  <si>
    <t>4,00*1,31*0,13 +4,00*1,01*0,07</t>
  </si>
  <si>
    <t>965046111</t>
  </si>
  <si>
    <t>Broušení stávajících betonových podlah úběr do 3 mm</t>
  </si>
  <si>
    <t>-780583871</t>
  </si>
  <si>
    <t>18,19*8,19+12,18*0,15+11,86*12,24+6,24*12,24</t>
  </si>
  <si>
    <t>(BP05)</t>
  </si>
  <si>
    <t>1,60*3,30</t>
  </si>
  <si>
    <t>(BP06)</t>
  </si>
  <si>
    <t>5,86*5,93+1,40*0,15</t>
  </si>
  <si>
    <t>965046119</t>
  </si>
  <si>
    <t>Broušení stávajících betonových podlah Příplatek k ceně za každý další 1 mm úběru</t>
  </si>
  <si>
    <t>1225363752</t>
  </si>
  <si>
    <t>(5,28)*7</t>
  </si>
  <si>
    <t>65</t>
  </si>
  <si>
    <t>965081213</t>
  </si>
  <si>
    <t>Bourání podlah ostatních bez podkladního lože nebo mazaniny z dlaždic s jakoukoliv výplní spár keramických nebo xylolitových tl. do 10 mm, plochy přes 1 m2</t>
  </si>
  <si>
    <t>968709689</t>
  </si>
  <si>
    <t>(BP04)</t>
  </si>
  <si>
    <t>5,40*2,70+2,00*0,40+2,60*0,30</t>
  </si>
  <si>
    <t>66</t>
  </si>
  <si>
    <t>965081611</t>
  </si>
  <si>
    <t>Odsekání soklíků včetně otlučení podkladní omítky až na zdivo rovných</t>
  </si>
  <si>
    <t>634919640</t>
  </si>
  <si>
    <t>(BP03)</t>
  </si>
  <si>
    <t>120,00</t>
  </si>
  <si>
    <t>67</t>
  </si>
  <si>
    <t>919735122</t>
  </si>
  <si>
    <t>Řezání stávajícího betonového krytu nebo podkladu hloubky přes 50 do 100 mm</t>
  </si>
  <si>
    <t>-749918285</t>
  </si>
  <si>
    <t>(2,25+1,25)*2</t>
  </si>
  <si>
    <t>68</t>
  </si>
  <si>
    <t>919735123</t>
  </si>
  <si>
    <t>Řezání stávajícího betonového krytu nebo podkladu hloubky přes 100 do 150 mm</t>
  </si>
  <si>
    <t>1523318294</t>
  </si>
  <si>
    <t>(4,00+1,31+4,00+1,01)*2</t>
  </si>
  <si>
    <t>69</t>
  </si>
  <si>
    <t>966080105</t>
  </si>
  <si>
    <t>Bourání kontaktního zateplení včetně povrchové úpravy omítkou nebo nátěrem z polystyrénových desek, tloušťky přes 120 do 180 mm</t>
  </si>
  <si>
    <t>107141281</t>
  </si>
  <si>
    <t>(3,37*2+1,30)*3,60-1,00*2,00</t>
  </si>
  <si>
    <t>70</t>
  </si>
  <si>
    <t>978059541</t>
  </si>
  <si>
    <t>Odsekání obkladů stěn včetně otlučení podkladní omítky až na zdivo z obkládaček vnitřních, z jakýchkoliv materiálů, plochy přes 1 m2</t>
  </si>
  <si>
    <t>-914536297</t>
  </si>
  <si>
    <t>"m.č.122" (1,75*2+2,75)*3,05</t>
  </si>
  <si>
    <t>"m.č.123" (1,25*2+1,16)*3,05</t>
  </si>
  <si>
    <t>"m.č.124" (2,63+1,31)*2*3,05</t>
  </si>
  <si>
    <t>"m.č.125" (3,98*2+1,90)*3,05</t>
  </si>
  <si>
    <t>71</t>
  </si>
  <si>
    <t>968072357</t>
  </si>
  <si>
    <t>Vybourání kovových rámů oken s křídly, dveřních zárubní, vrat, stěn, ostění nebo obkladů okenních rámů s křídly zdvojených, plochy přes 4 m2</t>
  </si>
  <si>
    <t>316495751</t>
  </si>
  <si>
    <t>3,80*2,30</t>
  </si>
  <si>
    <t>72</t>
  </si>
  <si>
    <t>968072641</t>
  </si>
  <si>
    <t>Vybourání kovových rámů oken s křídly, dveřních zárubní, vrat, stěn, ostění nebo obkladů stěn jakýchkoliv, kromě výkladních jakékoliv plochy</t>
  </si>
  <si>
    <t>-1238151029</t>
  </si>
  <si>
    <t>5,60*2,70</t>
  </si>
  <si>
    <t>73</t>
  </si>
  <si>
    <t>968072455</t>
  </si>
  <si>
    <t>Vybourání kovových rámů oken s křídly, dveřních zárubní, vrat, stěn, ostění nebo obkladů dveřních zárubní, plochy do 2 m2</t>
  </si>
  <si>
    <t>1874295308</t>
  </si>
  <si>
    <t>0,80*2,02*6+0,90*2,02*2+1,00*2,02*1</t>
  </si>
  <si>
    <t>74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</si>
  <si>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</si>
  <si>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</si>
  <si>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1107626479</t>
  </si>
  <si>
    <t>75</t>
  </si>
  <si>
    <t>971033631</t>
  </si>
  <si>
    <t>Vybourání otvorů ve zdivu základovém nebo nadzákladovém z cihel, tvárnic, příčkovek z cihel pálených na maltu vápennou nebo vápenocementovou plochy do 4 m2, tl. do 150 mm</t>
  </si>
  <si>
    <t>615617336</t>
  </si>
  <si>
    <t>0,80*2,02</t>
  </si>
  <si>
    <t>76</t>
  </si>
  <si>
    <t>971033641</t>
  </si>
  <si>
    <t>Vybourání otvorů ve zdivu základovém nebo nadzákladovém z cihel, tvárnic, příčkovek z cihel pálených na maltu vápennou nebo vápenocementovou plochy do 4 m2, tl. do 300 mm</t>
  </si>
  <si>
    <t>766118953</t>
  </si>
  <si>
    <t>1,50*2,00*0,30</t>
  </si>
  <si>
    <t>77</t>
  </si>
  <si>
    <t>974042553</t>
  </si>
  <si>
    <t>Vysekání rýh v betonové nebo jiné monolitické dlažbě s betonovým podkladem do hl. 100 mm a šířky do 100 mm</t>
  </si>
  <si>
    <t>-911563399</t>
  </si>
  <si>
    <t>"ZTI" 10,00</t>
  </si>
  <si>
    <t>78</t>
  </si>
  <si>
    <t>974031666</t>
  </si>
  <si>
    <t>Vysekání rýh ve zdivu cihelném na maltu vápennou nebo vápenocementovou pro vtahování nosníků do zdí, před vybouráním otvoru do hl. 150 mm, při v. nosníku do 250 mm</t>
  </si>
  <si>
    <t>-1017853475</t>
  </si>
  <si>
    <t>1,00*2+1,75*3</t>
  </si>
  <si>
    <t>997</t>
  </si>
  <si>
    <t>Přesun sutě</t>
  </si>
  <si>
    <t>79</t>
  </si>
  <si>
    <t>997013111</t>
  </si>
  <si>
    <t>Vnitrostaveništní doprava suti a vybouraných hmot vodorovně do 50 m svisle s použitím mechanizace pro budovy a haly výšky do 6 m</t>
  </si>
  <si>
    <t>-1353490993</t>
  </si>
  <si>
    <t>80</t>
  </si>
  <si>
    <t>997013511</t>
  </si>
  <si>
    <t>Odvoz suti a vybouraných hmot z meziskládky na skládku s naložením a se složením, na vzdálenost do 1 km</t>
  </si>
  <si>
    <t>-152761646</t>
  </si>
  <si>
    <t>81</t>
  </si>
  <si>
    <t>997013509</t>
  </si>
  <si>
    <t>Odvoz suti a vybouraných hmot na skládku nebo meziskládku se složením, na vzdálenost Příplatek k ceně za každý další i započatý 1 km přes 1 km</t>
  </si>
  <si>
    <t>1347631258</t>
  </si>
  <si>
    <t>146,859*9 'Přepočtené koeficientem množství</t>
  </si>
  <si>
    <t>82</t>
  </si>
  <si>
    <t>997013831</t>
  </si>
  <si>
    <t>Poplatek za uložení stavebního odpadu na skládce (skládkovné) směsného</t>
  </si>
  <si>
    <t>-812440754</t>
  </si>
  <si>
    <t>146,859-0,404-0,042</t>
  </si>
  <si>
    <t>83</t>
  </si>
  <si>
    <t>997013813</t>
  </si>
  <si>
    <t>Poplatek za uložení stavebního odpadu na skládce (skládkovné) z plastických hmot</t>
  </si>
  <si>
    <t>2143554612</t>
  </si>
  <si>
    <t>84</t>
  </si>
  <si>
    <t>997013814</t>
  </si>
  <si>
    <t>Poplatek za uložení stavebního odpadu na skládce (skládkovné) z izolačních materiálů</t>
  </si>
  <si>
    <t>218844404</t>
  </si>
  <si>
    <t>998</t>
  </si>
  <si>
    <t>Přesun hmot</t>
  </si>
  <si>
    <t>85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</si>
  <si>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</si>
  <si>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</si>
  <si>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1425147831</t>
  </si>
  <si>
    <t>PSV</t>
  </si>
  <si>
    <t>Práce a dodávky PSV</t>
  </si>
  <si>
    <t>711</t>
  </si>
  <si>
    <t>Izolace proti vodě, vlhkosti a plynům</t>
  </si>
  <si>
    <t>86</t>
  </si>
  <si>
    <t>711111001</t>
  </si>
  <si>
    <t>Provedení izolace proti zemní vlhkosti natěradly a tmely za studena na ploše vodorovné V nátěrem penetračním</t>
  </si>
  <si>
    <t>1102612580</t>
  </si>
  <si>
    <t>"podlaha P12, P13 (m.č.123,124)" 4,00*1,31</t>
  </si>
  <si>
    <t>87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</si>
  <si>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</si>
  <si>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</si>
  <si>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-1342329538</t>
  </si>
  <si>
    <t>Poznámka k položce:
Spotřeba 0,3-0,4kg/m2 dle povrchu, ředidlo technický benzín</t>
  </si>
  <si>
    <t>5,24*0,0003 'Přepočtené koeficientem množství</t>
  </si>
  <si>
    <t>88</t>
  </si>
  <si>
    <t>711141559</t>
  </si>
  <si>
    <t>Provedení izolace proti zemní vlhkosti pásy přitavením NAIP na ploše vodorovné V</t>
  </si>
  <si>
    <t>-1623426736</t>
  </si>
  <si>
    <t>89</t>
  </si>
  <si>
    <t>6283213</t>
  </si>
  <si>
    <t>asfaltový pás modifikovaný SBS min. tl.4mm</t>
  </si>
  <si>
    <t>-649069192</t>
  </si>
  <si>
    <t>5,24*1,15</t>
  </si>
  <si>
    <t>90</t>
  </si>
  <si>
    <t>711493112.01</t>
  </si>
  <si>
    <t>Hydroizolační stěrkový povlak, vč.bandáže koutů (dodávka+montáž)</t>
  </si>
  <si>
    <t>659025666</t>
  </si>
  <si>
    <t>"podlaha P12, P13 (m.č.123,124)" 3,50</t>
  </si>
  <si>
    <t>91</t>
  </si>
  <si>
    <t>998711103</t>
  </si>
  <si>
    <t>Přesun hmot pro izolace proti vodě, vlhkosti a plynům stanovený z hmotnosti přesunovaného materiálu vodorovná dopravní vzdálenost do 50 m v objektech výšky přes 12 do 60 m</t>
  </si>
  <si>
    <t>-960241845</t>
  </si>
  <si>
    <t>714</t>
  </si>
  <si>
    <t>Akustická a protiotřesová opatření</t>
  </si>
  <si>
    <t>92</t>
  </si>
  <si>
    <t>714451011</t>
  </si>
  <si>
    <t>Montáž antivibračních rohoží stavebních konstrukcí a strojních zařízení z recyklované pryže celoplošným lepením vodorovně</t>
  </si>
  <si>
    <t>1668105563</t>
  </si>
  <si>
    <t>vana pro prefabrikovaný dílec platformy pro kotvenín přístrojových sestav</t>
  </si>
  <si>
    <t>"dle výkresu č.D.1.1.5" 2,25*1,25</t>
  </si>
  <si>
    <t>93</t>
  </si>
  <si>
    <t>27245181</t>
  </si>
  <si>
    <t>deska antivibrační pryžová tl.50mm</t>
  </si>
  <si>
    <t>-651602764</t>
  </si>
  <si>
    <t>2,813*1,05</t>
  </si>
  <si>
    <t>714451012</t>
  </si>
  <si>
    <t>Montáž antivibračních rohoží stavebních konstrukcí a strojních zařízení z recyklované pryže celoplošným lepením svisle</t>
  </si>
  <si>
    <t>-745091727</t>
  </si>
  <si>
    <t>"dle výkresu č.D.1.1.5" (2,25+1,25)*2*0,13</t>
  </si>
  <si>
    <t>27245180</t>
  </si>
  <si>
    <t>deska antivibrační pryžová tl.25mm</t>
  </si>
  <si>
    <t>1945617095</t>
  </si>
  <si>
    <t>0,91*1,05</t>
  </si>
  <si>
    <t>998714101</t>
  </si>
  <si>
    <t>Přesun hmot pro akustická a protiotřesová opatření stanovený z hmotnosti přesunovaného materiálu vodorovná dopravní vzdálenost do 50 m v objektech výšky do 6 m</t>
  </si>
  <si>
    <t>-905773968</t>
  </si>
  <si>
    <t>720</t>
  </si>
  <si>
    <t>Zdravotechnika a Ústřední vytápění</t>
  </si>
  <si>
    <t>97</t>
  </si>
  <si>
    <t>720-01</t>
  </si>
  <si>
    <t>kmpl.</t>
  </si>
  <si>
    <t>84431954</t>
  </si>
  <si>
    <t>viz samostatný rozpočet</t>
  </si>
  <si>
    <t>740</t>
  </si>
  <si>
    <t>Elektroinstalace</t>
  </si>
  <si>
    <t>98</t>
  </si>
  <si>
    <t>740-01</t>
  </si>
  <si>
    <t>-916948160</t>
  </si>
  <si>
    <t>764</t>
  </si>
  <si>
    <t>Konstrukce klempířské</t>
  </si>
  <si>
    <t>99</t>
  </si>
  <si>
    <t>764246305</t>
  </si>
  <si>
    <t>Oplechování parapetů z titanzinkového lesklého válcovaného plechu rovných mechanicky kotvené, bez rohů rš 400 mm</t>
  </si>
  <si>
    <t>-1649659061</t>
  </si>
  <si>
    <t>"stěna 01" 1,05*2</t>
  </si>
  <si>
    <t>100</t>
  </si>
  <si>
    <t>998764101</t>
  </si>
  <si>
    <t>Přesun hmot pro konstrukce klempířské stanovený z hmotnosti přesunovaného materiálu vodorovná dopravní vzdálenost do 50 m v objektech výšky do 6 m</t>
  </si>
  <si>
    <t>-608915877</t>
  </si>
  <si>
    <t>766</t>
  </si>
  <si>
    <t>Konstrukce truhlářské</t>
  </si>
  <si>
    <t>101</t>
  </si>
  <si>
    <t>766660001</t>
  </si>
  <si>
    <t>Montáž dveřních křídel dřevěných nebo plastových otevíravých do ocelové zárubně povrchově upravených jednokřídlových, šířky do 800 mm</t>
  </si>
  <si>
    <t>-1465274621</t>
  </si>
  <si>
    <t>102</t>
  </si>
  <si>
    <t>61113</t>
  </si>
  <si>
    <t>pravé jednokřídlé interiérové dveře do vlhkých prostor 70/197cm</t>
  </si>
  <si>
    <t>-585630080</t>
  </si>
  <si>
    <t>Výplň: plná - CPL laminát 1/3 prosklená-neprůhledné zasklení</t>
  </si>
  <si>
    <t>Kování: klika-klika, bezpečnostní cylindrická vložka</t>
  </si>
  <si>
    <t>103</t>
  </si>
  <si>
    <t>61114</t>
  </si>
  <si>
    <t>levé jednokřídlé interiérové dveře do vlhkých prostor 70/197cm</t>
  </si>
  <si>
    <t>2017497654</t>
  </si>
  <si>
    <t>Kování: klika-klika, WC zámek</t>
  </si>
  <si>
    <t>104</t>
  </si>
  <si>
    <t>61120</t>
  </si>
  <si>
    <t>levé jednokřídlé interiérové dveře 80/197cm</t>
  </si>
  <si>
    <t>1788586517</t>
  </si>
  <si>
    <t>Výplň: plná, CPL laminát</t>
  </si>
  <si>
    <t>105</t>
  </si>
  <si>
    <t>766660002</t>
  </si>
  <si>
    <t>Montáž dveřních křídel dřevěných nebo plastových otevíravých do ocelové zárubně povrchově upravených jednokřídlových, šířky přes 800 mm</t>
  </si>
  <si>
    <t>-1484705228</t>
  </si>
  <si>
    <t>106</t>
  </si>
  <si>
    <t>61115</t>
  </si>
  <si>
    <t>levé jednokřídlé interiérové dveře 90/197cm</t>
  </si>
  <si>
    <t>1260926230</t>
  </si>
  <si>
    <t>107</t>
  </si>
  <si>
    <t>61121</t>
  </si>
  <si>
    <t>1457483496</t>
  </si>
  <si>
    <t>108</t>
  </si>
  <si>
    <t>766660022</t>
  </si>
  <si>
    <t>Montáž dveřních křídel dřevěných nebo plastových otevíravých do ocelové zárubně protipožárních jednokřídlových, šířky přes 800 mm</t>
  </si>
  <si>
    <t>-732681022</t>
  </si>
  <si>
    <t>109</t>
  </si>
  <si>
    <t>61112</t>
  </si>
  <si>
    <t>pravé jednokřídlé interiérové dveře 90/197cm požární</t>
  </si>
  <si>
    <t>-1966444229</t>
  </si>
  <si>
    <t>110</t>
  </si>
  <si>
    <t>766660172</t>
  </si>
  <si>
    <t>Montáž dveřních křídel dřevěných nebo plastových otevíravých do obložkové zárubně povrchově upravených jednokřídlových, šířky přes 800 mm</t>
  </si>
  <si>
    <t>1381910334</t>
  </si>
  <si>
    <t>111</t>
  </si>
  <si>
    <t>61111</t>
  </si>
  <si>
    <t>pravé jednokřídlé zvukově izolační interiérové dveře 110/197cm, Rw výrobku=32dB</t>
  </si>
  <si>
    <t>1664734275</t>
  </si>
  <si>
    <t>"výrobek č.11" 1</t>
  </si>
  <si>
    <t>112</t>
  </si>
  <si>
    <t>766682112</t>
  </si>
  <si>
    <t>Montáž zárubní dřevěných, plastových nebo z lamina obložkových, pro dveře jednokřídlové, tloušťky stěny přes 170 do 350 mm</t>
  </si>
  <si>
    <t>2080777067</t>
  </si>
  <si>
    <t>113</t>
  </si>
  <si>
    <t>61111.1</t>
  </si>
  <si>
    <t>obložková zárubeň 200mm, CPL laminát,  těsnění v polodrážce, šikmé spoje, oblé hrany, ostění s ABS hranou</t>
  </si>
  <si>
    <t>659134289</t>
  </si>
  <si>
    <t>114</t>
  </si>
  <si>
    <t>766-02</t>
  </si>
  <si>
    <t xml:space="preserve">Demontáž a zpětná montáž stávajícího dveřního křídla </t>
  </si>
  <si>
    <t>803838276</t>
  </si>
  <si>
    <t>"ozn.(02)" 1</t>
  </si>
  <si>
    <t>115</t>
  </si>
  <si>
    <t>766-03</t>
  </si>
  <si>
    <t>Úprava pozice závěsů stávajícího okenního křídla na výklop, osazení pákového otvírače pro oddálené otvírání včetně přísušenství (dodávka+montáž)</t>
  </si>
  <si>
    <t>800051262</t>
  </si>
  <si>
    <t>"ozn.(03)" 5</t>
  </si>
  <si>
    <t>116</t>
  </si>
  <si>
    <t>766-90</t>
  </si>
  <si>
    <t>Sestava kuchyňské linky dl.2m (dodávka+montáž)</t>
  </si>
  <si>
    <t>-1758668775</t>
  </si>
  <si>
    <t>117</t>
  </si>
  <si>
    <t>998766101</t>
  </si>
  <si>
    <t>Přesun hmot pro konstrukce truhlářské stanovený z hmotnosti přesunovaného materiálu vodorovná dopravní vzdálenost do 50 m v objektech výšky do 6 m</t>
  </si>
  <si>
    <t>1625340525</t>
  </si>
  <si>
    <t>767</t>
  </si>
  <si>
    <t>Konstrukce zámečnické</t>
  </si>
  <si>
    <t>118</t>
  </si>
  <si>
    <t>767584159</t>
  </si>
  <si>
    <t>Podhled skládaný minerální, vč.roštu (dodávka+montáž)</t>
  </si>
  <si>
    <t>1908537891</t>
  </si>
  <si>
    <t>"m.č.123-126, 129-131" 83,00</t>
  </si>
  <si>
    <t>119</t>
  </si>
  <si>
    <t>767-16</t>
  </si>
  <si>
    <t>Ocelové fixní jednodílné okno 100/100cm, jednoduché sklo, rám-ocelové  úhelníkové profily dle stávajících (dodávka+výroba +montáž a osazení)</t>
  </si>
  <si>
    <t>221594272</t>
  </si>
  <si>
    <t>"výrobek č.16" 1</t>
  </si>
  <si>
    <t>120</t>
  </si>
  <si>
    <t>767-17</t>
  </si>
  <si>
    <t>Ocelový pochozí poklop pod keramickou dlažbu (PVC) 60/60cm (dodávka+výroba +montáž a osazení)</t>
  </si>
  <si>
    <t>-1711671697</t>
  </si>
  <si>
    <t>Vyplň: žárově pozinkovaný plech tl. 4 mm</t>
  </si>
  <si>
    <t>Rám: žárově pozinkované ocelové  úhelníkové profily</t>
  </si>
  <si>
    <t>Kotvení: systémové kotvy pro zabetonování-součást výrobku</t>
  </si>
  <si>
    <t>"výrobek č.17" 2</t>
  </si>
  <si>
    <t>121</t>
  </si>
  <si>
    <t>767-18</t>
  </si>
  <si>
    <t>Ocelový pochozí poklop s celoobvodovým těsněním 60/60cm (dodávka+výroba +montáž a osazení)</t>
  </si>
  <si>
    <t>-2026935603</t>
  </si>
  <si>
    <t>Výplň: žárově pozinkovaný plech tl. 4 mm, protiskluz úprava</t>
  </si>
  <si>
    <t>"výrobek č.18" 1</t>
  </si>
  <si>
    <t>122</t>
  </si>
  <si>
    <t>767-19</t>
  </si>
  <si>
    <t>Ocelový pochozí poklop 60/60cm (dodávka+výroba +montáž a osazení)</t>
  </si>
  <si>
    <t>-2062045971</t>
  </si>
  <si>
    <t>"výrobek č.19" 1</t>
  </si>
  <si>
    <t>123</t>
  </si>
  <si>
    <t>767-22</t>
  </si>
  <si>
    <t>Dvoukřídlá vrata 180/240cm - demontáž, zámečnická uprava výšky (navýšení podlahy), zpětná montáž</t>
  </si>
  <si>
    <t>1114531163</t>
  </si>
  <si>
    <t>"výrobek č.22" 2</t>
  </si>
  <si>
    <t>124</t>
  </si>
  <si>
    <t>767-01</t>
  </si>
  <si>
    <t>Osazovací botka překladu - ocel.plech P3 120/80mm (dodávka+výroba+montáž)</t>
  </si>
  <si>
    <t>-1733380161</t>
  </si>
  <si>
    <t>"m.č.131" 1</t>
  </si>
  <si>
    <t>125</t>
  </si>
  <si>
    <t>998767101</t>
  </si>
  <si>
    <t>Přesun hmot pro zámečnické konstrukce stanovený z hmotnosti přesunovaného materiálu vodorovná dopravní vzdálenost do 50 m v objektech výšky do 6 m</t>
  </si>
  <si>
    <t>-467859333</t>
  </si>
  <si>
    <t>76P</t>
  </si>
  <si>
    <t>Konstrukce plastové</t>
  </si>
  <si>
    <t>126</t>
  </si>
  <si>
    <t>76P-01</t>
  </si>
  <si>
    <t>Plastová dvoukřídlá vrata 360/281cm + nadsvětlík 360/89cm + 2 prosklené boční dílce 100/235cm (dodávka+výroba+montáž)</t>
  </si>
  <si>
    <t>-1264171256</t>
  </si>
  <si>
    <t>vč.vsazení demontovaného ventilátoru pomocí sendvičové desky neprůhledné výplně.</t>
  </si>
  <si>
    <t>Výplň:</t>
  </si>
  <si>
    <t>plná výplň ze sendičového tepelně izolačního panelu z lakovaného žárově pozinkovaného pláště</t>
  </si>
  <si>
    <t>vyplněného polyuretanovou pěnou, průhledná výlň izolačním dvojsklem.</t>
  </si>
  <si>
    <t>Rám (zárubeň):</t>
  </si>
  <si>
    <t>plastové profily s oc. výztuhou.</t>
  </si>
  <si>
    <t>Kování:</t>
  </si>
  <si>
    <t>vrata- klika-klika, vratové závěsy pro montáž do plast.rámů,</t>
  </si>
  <si>
    <t>bezpečnostní cylindrická vložka, zarážka se stavěcím čepem na obou křídlech,</t>
  </si>
  <si>
    <t>otvírka- pákový otvírač pro oddálené otvírání včetně přísušenství.</t>
  </si>
  <si>
    <t>Přesný popis viz Tabulka výplní otvorů vč.Společných ustanovení této tabulky.</t>
  </si>
  <si>
    <t>"ozn.(01)" 1</t>
  </si>
  <si>
    <t>127</t>
  </si>
  <si>
    <t>-19812062</t>
  </si>
  <si>
    <t>771</t>
  </si>
  <si>
    <t xml:space="preserve"> Podlahy z dlaždic</t>
  </si>
  <si>
    <t>128</t>
  </si>
  <si>
    <t>771574317.02</t>
  </si>
  <si>
    <t>Montáž podlah keramických lepených flexi lepící maltou třídy C2S2 (vč.dodávky lepidla a spárovací malty)</t>
  </si>
  <si>
    <t>-1101706323</t>
  </si>
  <si>
    <t>"podlaha P8 (m.č.128)" 4,00</t>
  </si>
  <si>
    <t>"podlaha P12 (m.č.123)" 3,50</t>
  </si>
  <si>
    <t>"podlaha P13 (m.č.124)" 2,00</t>
  </si>
  <si>
    <t>129</t>
  </si>
  <si>
    <t>771579191</t>
  </si>
  <si>
    <t>Montáž podlah z dlaždic keramických Příplatek k cenám za plochu do 5 m2 jednotlivě</t>
  </si>
  <si>
    <t>1267721063</t>
  </si>
  <si>
    <t>"podlaha P9 (m.č.123)" 3,50</t>
  </si>
  <si>
    <t>130</t>
  </si>
  <si>
    <t>771474112.02</t>
  </si>
  <si>
    <t>Montáž soklíků z dlaždic keramických lepených flexi lepící maltou třídy C2S2 (vč.dodávky lepidla a spárovací malty)</t>
  </si>
  <si>
    <t>892825277</t>
  </si>
  <si>
    <t>"podlaha P8, P13 (m.č.124, 128)" 8,00</t>
  </si>
  <si>
    <t>131</t>
  </si>
  <si>
    <t>597614</t>
  </si>
  <si>
    <t>dlaždice keramické</t>
  </si>
  <si>
    <t>-414982710</t>
  </si>
  <si>
    <t>(9,50+8,00*0,10)*1,10</t>
  </si>
  <si>
    <t>132</t>
  </si>
  <si>
    <t>771574317.03</t>
  </si>
  <si>
    <t>Montáž podlah keramických lepených do malty třídy C2S1 metodou Buttering-Floating (vč.dodávky malty a spárovací malty)</t>
  </si>
  <si>
    <t>568437808</t>
  </si>
  <si>
    <t>133</t>
  </si>
  <si>
    <t>771474112.03</t>
  </si>
  <si>
    <t>Montáž soklíků z keramických dlaždic lepených do malty třídy C2S1 metodou Buttering-Floating (vč.dodávky malty a spárovací malty)</t>
  </si>
  <si>
    <t>-689385321</t>
  </si>
  <si>
    <t>"podlaha P10 (m.č.127)" 11,00</t>
  </si>
  <si>
    <t>134</t>
  </si>
  <si>
    <t>597615</t>
  </si>
  <si>
    <t>dlaždice keramické ze slinutého střepu</t>
  </si>
  <si>
    <t>-1885332799</t>
  </si>
  <si>
    <t>(17,00+11,00*0,10)*1,10</t>
  </si>
  <si>
    <t>135</t>
  </si>
  <si>
    <t>998771101</t>
  </si>
  <si>
    <t>Přesun hmot pro podlahy z dlaždic stanovený z hmotnosti přesunovaného materiálu vodorovná dopravní vzdálenost do 50 m v objektech výšky do 6 m</t>
  </si>
  <si>
    <t>-2079467526</t>
  </si>
  <si>
    <t>776</t>
  </si>
  <si>
    <t>Podlahy povlakové</t>
  </si>
  <si>
    <t>136</t>
  </si>
  <si>
    <t>776141122</t>
  </si>
  <si>
    <t>Příprava podkladu vyrovnání samonivelační stěrkou podlah min.pevnosti 30 MPa, tloušťky přes 3 do 5 mm</t>
  </si>
  <si>
    <t>-1754449601</t>
  </si>
  <si>
    <t>"pod desku antivibrační pryžovou (m.č.114)" 2,25*1,25</t>
  </si>
  <si>
    <t>137</t>
  </si>
  <si>
    <t>776221111</t>
  </si>
  <si>
    <t>Montáž podlahovin z PVC lepením standardním lepidlem z pásů standardních</t>
  </si>
  <si>
    <t>-1005631348</t>
  </si>
  <si>
    <t>138</t>
  </si>
  <si>
    <t>284122</t>
  </si>
  <si>
    <t>PVC povlaková krytina tl.2mm</t>
  </si>
  <si>
    <t>1654096650</t>
  </si>
  <si>
    <t>88,00*1,05</t>
  </si>
  <si>
    <t>139</t>
  </si>
  <si>
    <t>776421111</t>
  </si>
  <si>
    <t>Montáž lišt obvodových lepených</t>
  </si>
  <si>
    <t>467932081</t>
  </si>
  <si>
    <t>"podlaha P7 (m.č.122, 125, 126, 129, 130)" 95,00</t>
  </si>
  <si>
    <t>140</t>
  </si>
  <si>
    <t>284110</t>
  </si>
  <si>
    <t>lišta soklová PVC</t>
  </si>
  <si>
    <t>-1880499800</t>
  </si>
  <si>
    <t>95,00*1,02</t>
  </si>
  <si>
    <t>141</t>
  </si>
  <si>
    <t>998776101</t>
  </si>
  <si>
    <t>Přesun hmot pro podlahy povlakové stanovený z hmotnosti přesunovaného materiálu vodorovná dopravní vzdálenost do 50 m v objektech výšky do 6 m</t>
  </si>
  <si>
    <t>-1772899218</t>
  </si>
  <si>
    <t>777</t>
  </si>
  <si>
    <t>Podlahy lité</t>
  </si>
  <si>
    <t>142</t>
  </si>
  <si>
    <t>777215149</t>
  </si>
  <si>
    <t>Podlahy ze samonivelační polymercementové stěrky pro vysokou zátěž C40, tl.20mm (dodávka+montáž)</t>
  </si>
  <si>
    <t>1184678158</t>
  </si>
  <si>
    <t>"podlaha P2 (m.č.113)" 72,00</t>
  </si>
  <si>
    <t>143</t>
  </si>
  <si>
    <t>998777101</t>
  </si>
  <si>
    <t>Přesun hmot pro podlahy lité stanovený z hmotnosti přesunovaného materiálu vodorovná dopravní vzdálenost do 50 m v objektech výšky do 6 m</t>
  </si>
  <si>
    <t>1351005634</t>
  </si>
  <si>
    <t>781</t>
  </si>
  <si>
    <t>Dokončovací práce - obklady</t>
  </si>
  <si>
    <t>144</t>
  </si>
  <si>
    <t>781414114.01</t>
  </si>
  <si>
    <t>Montáž obkladaček vnitřních pórovinových lepených flexibilním lepidlem vč.spárování (vč.dodávky lepidla a spárovací malty)</t>
  </si>
  <si>
    <t>775114984</t>
  </si>
  <si>
    <t>"m.č.118" 2,50*1,80</t>
  </si>
  <si>
    <t>"m.č.119" 1,00*1,80</t>
  </si>
  <si>
    <t>"m.č.123" (1,25+1,16)*2*2,10-0,70*1,97</t>
  </si>
  <si>
    <t>"m.č.124" (2,63+1,16)*2*2,10-0,70*1,97*2</t>
  </si>
  <si>
    <t>"m.č.125" 2,50*0,85</t>
  </si>
  <si>
    <t>"m.č.129" (5,50)</t>
  </si>
  <si>
    <t>145</t>
  </si>
  <si>
    <t>781419191</t>
  </si>
  <si>
    <t>Montáž obkladů vnitřních stěn z obkladaček a dekorů (listel) pórovinových Příplatek k cenám obkladaček za plochu do 10 m2 jednotlivě</t>
  </si>
  <si>
    <t>978137205</t>
  </si>
  <si>
    <t>146</t>
  </si>
  <si>
    <t>597612</t>
  </si>
  <si>
    <t>obkladačky keramické</t>
  </si>
  <si>
    <t>-380964788</t>
  </si>
  <si>
    <t>35,828*1,10</t>
  </si>
  <si>
    <t>147</t>
  </si>
  <si>
    <t>998781101</t>
  </si>
  <si>
    <t>Přesun hmot pro obklady keramické stanovený z hmotnosti přesunovaného materiálu vodorovná dopravní vzdálenost do 50 m v objektech výšky do 6 m</t>
  </si>
  <si>
    <t>820812414</t>
  </si>
  <si>
    <t>783</t>
  </si>
  <si>
    <t>Dokončovací práce - nátěry</t>
  </si>
  <si>
    <t>148</t>
  </si>
  <si>
    <t>783314101</t>
  </si>
  <si>
    <t>Základní nátěr zámečnických konstrukcí jednonásobný syntetický</t>
  </si>
  <si>
    <t>-9669111</t>
  </si>
  <si>
    <t>"zárubně" 1,50*6</t>
  </si>
  <si>
    <t>149</t>
  </si>
  <si>
    <t>783315101</t>
  </si>
  <si>
    <t>Mezinátěr zámečnických konstrukcí jednonásobný syntetický standardní</t>
  </si>
  <si>
    <t>1825839344</t>
  </si>
  <si>
    <t>150</t>
  </si>
  <si>
    <t>783317101</t>
  </si>
  <si>
    <t>Krycí nátěr (email) zámečnických konstrukcí jednonásobný syntetický standardní</t>
  </si>
  <si>
    <t>-608030369</t>
  </si>
  <si>
    <t>151</t>
  </si>
  <si>
    <t>783813131</t>
  </si>
  <si>
    <t>Penetrační nátěr omítek hladkých omítek hladkých, zrnitých tenkovrstvých nebo štukových syntetický</t>
  </si>
  <si>
    <t>581959900</t>
  </si>
  <si>
    <t>"m.č.117" 2,70*3,70</t>
  </si>
  <si>
    <t>152</t>
  </si>
  <si>
    <t>783817421</t>
  </si>
  <si>
    <t>Krycí (ochranný ) nátěr omítek dvojnásobný hladkých omítek hladkých, zrnitých tenkovrstvých nebo štukových stupně členitosti 1 a 2 syntetický</t>
  </si>
  <si>
    <t>-873290848</t>
  </si>
  <si>
    <t>153</t>
  </si>
  <si>
    <t>783821198</t>
  </si>
  <si>
    <t>Nátěr betonových povrchů podlah (dodávka+montáž)</t>
  </si>
  <si>
    <t>-926175939</t>
  </si>
  <si>
    <t>"podlaha P1 (m.č.112)" 35,00</t>
  </si>
  <si>
    <t>154</t>
  </si>
  <si>
    <t>783821199</t>
  </si>
  <si>
    <t>Nátěr betonových povrchů podlah vodovzdorný, olejovzdorný a protiskluzný (dodávka+montáž)</t>
  </si>
  <si>
    <t>2034300983</t>
  </si>
  <si>
    <t>"podlaha P3 (m.č.114, 118, 119, 120)" 323,00</t>
  </si>
  <si>
    <t>"podlaha P4 (m.č.119)" 36,00</t>
  </si>
  <si>
    <t>"podlaha P5 (m.č.115-117)" 50,00</t>
  </si>
  <si>
    <t>784</t>
  </si>
  <si>
    <t>Dokončovací práce - malby a tapety</t>
  </si>
  <si>
    <t>155</t>
  </si>
  <si>
    <t>784211121</t>
  </si>
  <si>
    <t>Malby z malířských směsí otěruvzdorných za mokra dvojnásobné, bílé za mokra otěruvzdorné středně v místnostech výšky do 3,80 m</t>
  </si>
  <si>
    <t>-848183424</t>
  </si>
  <si>
    <t>stropy</t>
  </si>
  <si>
    <t>"m.č.111-121" 564,00</t>
  </si>
  <si>
    <t>"m.č.122" 15,00</t>
  </si>
  <si>
    <t>stěny</t>
  </si>
  <si>
    <t>"m.č.111-122" 302,00*3,70</t>
  </si>
  <si>
    <t>"m.č.123-131" 124,00*3,05</t>
  </si>
  <si>
    <t>"odp.otvorů nad 4m2" -90,00</t>
  </si>
  <si>
    <t>"ostění" +21,00</t>
  </si>
  <si>
    <t>156</t>
  </si>
  <si>
    <t>784121001</t>
  </si>
  <si>
    <t>Oškrabání malby v místnostech výšky do 3,80 m</t>
  </si>
  <si>
    <t>-1773902634</t>
  </si>
  <si>
    <t>"dle nových maleb" 2005,60</t>
  </si>
  <si>
    <t>"odp.omítek štukových" -336,00</t>
  </si>
  <si>
    <t>790</t>
  </si>
  <si>
    <t>Demontáže PSV</t>
  </si>
  <si>
    <t>157</t>
  </si>
  <si>
    <t>711131811</t>
  </si>
  <si>
    <t>Odstranění izolace proti zemní vlhkosti na ploše vodorovné V</t>
  </si>
  <si>
    <t>-1763379449</t>
  </si>
  <si>
    <t>4,00*1,31*2</t>
  </si>
  <si>
    <t>158</t>
  </si>
  <si>
    <t>767581802</t>
  </si>
  <si>
    <t>Demontáž podhledů lamel</t>
  </si>
  <si>
    <t>-785512992</t>
  </si>
  <si>
    <t>(BP01)</t>
  </si>
  <si>
    <t>(1,31+1,90+2,80+2,97)*3,98+1,27*9,30</t>
  </si>
  <si>
    <t>5,40*2,10+4,00*2,50+1,60*1,41+1,31*4,00</t>
  </si>
  <si>
    <t>159</t>
  </si>
  <si>
    <t>767582800</t>
  </si>
  <si>
    <t>Demontáž podhledů roštů</t>
  </si>
  <si>
    <t>-1000622760</t>
  </si>
  <si>
    <t>160</t>
  </si>
  <si>
    <t>790-01</t>
  </si>
  <si>
    <t>Demontáž ventilátoru v okně, bude zpětně osazen (zpětné osazení viz výrobek č.01)</t>
  </si>
  <si>
    <t>-550714147</t>
  </si>
  <si>
    <t>02 - Nájezd</t>
  </si>
  <si>
    <t xml:space="preserve">    1 - Zemní práce</t>
  </si>
  <si>
    <t xml:space="preserve">    11 - Zemní práce - přípravné a přidružené práce</t>
  </si>
  <si>
    <t xml:space="preserve">    5 - Komunikace pozemní</t>
  </si>
  <si>
    <t>Zemní práce</t>
  </si>
  <si>
    <t>174101102</t>
  </si>
  <si>
    <t>Zásyp sypaninou z jakékoliv horniny s uložením výkopku ve vrstvách se zhutněním v uzavřených prostorách s urovnáním povrchu zásypu</t>
  </si>
  <si>
    <t>1606799611</t>
  </si>
  <si>
    <t>162701105.01</t>
  </si>
  <si>
    <t>Naložení a dovoz zeminy pro zásypy</t>
  </si>
  <si>
    <t>824489447</t>
  </si>
  <si>
    <t>181301103</t>
  </si>
  <si>
    <t>Rozprostření a urovnání ornice v rovině nebo ve svahu sklonu do 1:5 při souvislé ploše do 500 m2, tl. vrstvy přes 150 do 200 mm</t>
  </si>
  <si>
    <t>-1553376989</t>
  </si>
  <si>
    <t>orn</t>
  </si>
  <si>
    <t>ornice - dodávka vč.dovozu</t>
  </si>
  <si>
    <t>144561525</t>
  </si>
  <si>
    <t>50,00*0,20</t>
  </si>
  <si>
    <t>181411131</t>
  </si>
  <si>
    <t>Založení trávníku na půdě předem připravené plochy do 1000 m2 výsevem včetně utažení parkového v rovině nebo na svahu do 1:5</t>
  </si>
  <si>
    <t>-1701102494</t>
  </si>
  <si>
    <t>005724100</t>
  </si>
  <si>
    <t>Osiva pícnin směsi travní balení obvykle 25 kg parková</t>
  </si>
  <si>
    <t>kg</t>
  </si>
  <si>
    <t>1241595559</t>
  </si>
  <si>
    <t>50,00*0,015</t>
  </si>
  <si>
    <t>Zemní práce - přípravné a přidružené práce</t>
  </si>
  <si>
    <t>119001311</t>
  </si>
  <si>
    <t>Ruční vrty pro plotové sloupky a sazenice průměru do 100 mm</t>
  </si>
  <si>
    <t>-87911671</t>
  </si>
  <si>
    <t>"pro dočasné sloupky I100" 1,00*80</t>
  </si>
  <si>
    <t>338171114</t>
  </si>
  <si>
    <t>Osazování sloupků a vzpěr plotových ocelových trubkových nebo profilovaných výšky do 2,00 m do zemního vrutu</t>
  </si>
  <si>
    <t>-1224416447</t>
  </si>
  <si>
    <t>"dočasné sloupky" 80</t>
  </si>
  <si>
    <t>130107120</t>
  </si>
  <si>
    <t>Ocel profilová v jakosti 11 375 ocel profilová I IPN h=100 mm</t>
  </si>
  <si>
    <t>-1311601640</t>
  </si>
  <si>
    <t>Poznámka k položce:
Hmotnost: 8,34 kg/m</t>
  </si>
  <si>
    <t>2,00*80*8,34*0,001</t>
  </si>
  <si>
    <t>311351101</t>
  </si>
  <si>
    <t>Bednění nadzákladových zdí nosných svislé nebo šikmé (odkloněné), půdorysně přímé nebo zalomené ve volném prostranství, ve volných nebo zapažených jamách, rýhách, šachtách, včetně případných vzpěr, jednostranné zřízení</t>
  </si>
  <si>
    <t>75226618</t>
  </si>
  <si>
    <t>"mezi dočasné sloupky I100" 50,00</t>
  </si>
  <si>
    <t>311351102</t>
  </si>
  <si>
    <t>Bednění nadzákladových zdí nosných svislé nebo šikmé (odkloněné), půdorysně přímé nebo zalomené ve volném prostranství, ve volných nebo zapažených jamách, rýhách, šachtách, včetně případných vzpěr, jednostranné odstranění</t>
  </si>
  <si>
    <t>1295957488</t>
  </si>
  <si>
    <t>966052111</t>
  </si>
  <si>
    <t>Bourání sloupků výšky do 2,5 m zasypaných zeminou</t>
  </si>
  <si>
    <t>-283570026</t>
  </si>
  <si>
    <t>275313611</t>
  </si>
  <si>
    <t>Základy z betonu prostého patky a bloky z betonu kamenem neprokládaného tř. C 16/20</t>
  </si>
  <si>
    <t>-2096921545</t>
  </si>
  <si>
    <t>"výplň" 51,00</t>
  </si>
  <si>
    <t>311322511.01</t>
  </si>
  <si>
    <t>Nosná zeď ze ŽB CB III C25/30 XF4 bez výztuže (dodávka+montáž)</t>
  </si>
  <si>
    <t>649524037</t>
  </si>
  <si>
    <t>73,00*0,60*0,25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</si>
  <si>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</si>
  <si>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</si>
  <si>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-144205123</t>
  </si>
  <si>
    <t>73,00*0,60*2</t>
  </si>
  <si>
    <t>311351105.01</t>
  </si>
  <si>
    <t>Příplatek na bednění bednění zdí zaoblených</t>
  </si>
  <si>
    <t>-473658414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</si>
  <si>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</si>
  <si>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</si>
  <si>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1767753365</t>
  </si>
  <si>
    <t>311362021</t>
  </si>
  <si>
    <t>Výztuž nadzákladových zdí nosných svislých nebo odkloněných od svislice, rovných nebo oblých ze svařovaných sítí z drátů typu KARI</t>
  </si>
  <si>
    <t>-1064923509</t>
  </si>
  <si>
    <t>síť 150/150/8mm</t>
  </si>
  <si>
    <t>73,00*0,60*2*1,2*5,39*0,001</t>
  </si>
  <si>
    <t>348181121</t>
  </si>
  <si>
    <t>Zábradlí mostní ze dřeva měkkého hoblovaného výšky do 1,1 m, osová vzdálenost sloupků do 2 m trvalé bez výplně výroba</t>
  </si>
  <si>
    <t>1245909297</t>
  </si>
  <si>
    <t>Poznámka k položce:
V ceně výroby trvalého zábradlí  jsou započteny i náklady na zhotovení dílců zábradlí a na dodání hmot včetně spojovacího materiálu.</t>
  </si>
  <si>
    <t>348181122</t>
  </si>
  <si>
    <t>Zábradlí mostní ze dřeva měkkého hoblovaného výšky do 1,1 m, osová vzdálenost sloupků do 2 m trvalé bez výplně montáž</t>
  </si>
  <si>
    <t>1523384860</t>
  </si>
  <si>
    <t xml:space="preserve">Poznámka k položce:
V ceně montáže zábradlí  jsou započteny i náklady na ukotvení zábradlí do nosné konstrukce včetně kotvícího materiálu a výškové a směrové vyrovnání včetně ztužujících vzpěrek.
</t>
  </si>
  <si>
    <t>Komunikace pozemní</t>
  </si>
  <si>
    <t>581111311.01</t>
  </si>
  <si>
    <t>Kryt cementobetonový vozovek skupiny CB III C25/30 XF4 tl 100 mm (dodávka+montáž)</t>
  </si>
  <si>
    <t>720828970</t>
  </si>
  <si>
    <t>"spodní+vrchní vrstva" 170,00*2</t>
  </si>
  <si>
    <t>"nájezdy" (4,20*3,00+3,52*5,00+3,50*5,00)</t>
  </si>
  <si>
    <t>1644571325</t>
  </si>
  <si>
    <t>73,00*0,10*2</t>
  </si>
  <si>
    <t>"nájezdy" (4,20+3,52+3,50)*2*0,10</t>
  </si>
  <si>
    <t>1433538752</t>
  </si>
  <si>
    <t>919716111</t>
  </si>
  <si>
    <t>Ocelová výztuž cementobetonového krytu ze svařovaných sítí KARI hmotnosti do 7,5 kg/m2</t>
  </si>
  <si>
    <t>-1455768674</t>
  </si>
  <si>
    <t>170,00*2*1,2*5,39*0,001</t>
  </si>
  <si>
    <t>170,00*2</t>
  </si>
  <si>
    <t>211531111</t>
  </si>
  <si>
    <t>Výplň kamenivem do rýh odvodňovacích žeber nebo trativodů bez zhutnění, s úpravou povrchu výplně kamenivem hrubým drceným frakce 16 až 63 mm</t>
  </si>
  <si>
    <t>-1865156037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</si>
  <si>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</si>
  <si>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</si>
  <si>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-148295386</t>
  </si>
  <si>
    <t>6931107</t>
  </si>
  <si>
    <t>geotextilie</t>
  </si>
  <si>
    <t>-1801976938</t>
  </si>
  <si>
    <t>35,00*1,20</t>
  </si>
  <si>
    <t>871275221</t>
  </si>
  <si>
    <t>Kanalizační potrubí z tvrdého PVC systém KG v otevřeném výkopu ve sklonu do 20 %, tuhost třídy SN 8 DN 125</t>
  </si>
  <si>
    <t>-2080733093</t>
  </si>
  <si>
    <t>95-02</t>
  </si>
  <si>
    <t>Plastová mřížka DN125 (dodávka+montáž)</t>
  </si>
  <si>
    <t>-1701905637</t>
  </si>
  <si>
    <t>187456885</t>
  </si>
  <si>
    <t>bednění dilatačních celků po 6m (spodní deska, zdi, výplň z betonu, horní deska)</t>
  </si>
  <si>
    <t>3,80*(0,60+1,10+0,70+0,40)</t>
  </si>
  <si>
    <t>6,00*0,90</t>
  </si>
  <si>
    <t>8,00*0,50</t>
  </si>
  <si>
    <t>1226291778</t>
  </si>
  <si>
    <t>953331112</t>
  </si>
  <si>
    <t>Vložky svislé do dilatačních spár z lepenky kladené volně, včetně dodání a osazení, v jakémkoliv zdivu, pískované</t>
  </si>
  <si>
    <t>-338580233</t>
  </si>
  <si>
    <t>20,04*2</t>
  </si>
  <si>
    <t>634662111.01</t>
  </si>
  <si>
    <t>Betonářská lišta (dodávka+montáž+demontáž) vč.následné výplně dilatačních spar tmelem (dodávka+montáž)</t>
  </si>
  <si>
    <t>-1772442106</t>
  </si>
  <si>
    <t>3,80*4+(0,60+1,10+0,70+0,40)*2</t>
  </si>
  <si>
    <t>6,00+0,90*2</t>
  </si>
  <si>
    <t>8,00+0,50*2</t>
  </si>
  <si>
    <t>95-03</t>
  </si>
  <si>
    <t>Překotvení stávajícího zavětrování stožáru - demontáž+zpětná montáž závětrného lana</t>
  </si>
  <si>
    <t>52624156</t>
  </si>
  <si>
    <t>95-04</t>
  </si>
  <si>
    <t>Překotvení stávajícího zavětrování stožáru - ocelové oko pro ukotvení závětrného lana-průměr oka 100mm, tyč průměr 10mm, žárový pozink (dodávka+výroba+montáž)</t>
  </si>
  <si>
    <t>-1559564573</t>
  </si>
  <si>
    <t>95-05</t>
  </si>
  <si>
    <t>Informační cedule - demontáž+uskladnění</t>
  </si>
  <si>
    <t>-950260707</t>
  </si>
  <si>
    <t>(4,20*3,00+3,52*5,00+3,50*5,00)*0,10</t>
  </si>
  <si>
    <t>(4,20+3,52+3,30)*2</t>
  </si>
  <si>
    <t>11,854*9 'Přepočtené koeficientem množství</t>
  </si>
  <si>
    <t>997013801</t>
  </si>
  <si>
    <t>Poplatek za uložení stavebního odpadu na skládce (skládkovné) betonového</t>
  </si>
  <si>
    <t>1707052289</t>
  </si>
  <si>
    <t>998225111</t>
  </si>
  <si>
    <t>Přesun hmot pro komunikace s krytem z kameniva, monolitickým betonovým nebo živičným dopravní vzdálenost do 200 m jakékoliv délky objektu</t>
  </si>
  <si>
    <t>481207631</t>
  </si>
  <si>
    <t>783118211</t>
  </si>
  <si>
    <t>Lakovací nátěr truhlářských konstrukcí dvojnásobný s mezibroušením syntetický</t>
  </si>
  <si>
    <t>-149552596</t>
  </si>
  <si>
    <t>zábradlí</t>
  </si>
  <si>
    <t>15,00*(0,04+0,20)*2</t>
  </si>
  <si>
    <t>0,85*16*0,12*4+0,12*0,12*16+0,12*0,20</t>
  </si>
  <si>
    <t>03 - Vedlejší a ostatní náklady</t>
  </si>
  <si>
    <t>VRN - Vedlejší rozpočtové náklady</t>
  </si>
  <si>
    <t>VRN</t>
  </si>
  <si>
    <t>Vedlejší rozpočtové náklady</t>
  </si>
  <si>
    <t>100004</t>
  </si>
  <si>
    <t>Zařízení staveniště</t>
  </si>
  <si>
    <t>kmpl</t>
  </si>
  <si>
    <t>1024</t>
  </si>
  <si>
    <t>-1222874723</t>
  </si>
  <si>
    <t>100014</t>
  </si>
  <si>
    <t>Ostatní náklady zhotovitele jinde neuvedené</t>
  </si>
  <si>
    <t>-2051911781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</si>
  <si>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</si>
  <si>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</si>
  <si>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</si>
  <si>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</si>
  <si>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</si>
  <si>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</si>
  <si>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</si>
  <si>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</si>
  <si>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</si>
  <si>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</si>
  <si>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</si>
  <si>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</si>
  <si>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</si>
  <si>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</si>
  <si>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</si>
  <si>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</si>
  <si>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</si>
  <si>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</si>
  <si>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</si>
  <si>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</si>
  <si>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</si>
  <si>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</si>
  <si>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</si>
  <si>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</si>
  <si>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</si>
  <si>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</si>
  <si>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</si>
  <si>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</si>
  <si>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</si>
  <si>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</si>
  <si>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</si>
  <si>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</si>
  <si>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</si>
  <si>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</si>
  <si>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</si>
  <si>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</si>
  <si>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</si>
  <si>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</si>
  <si>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</si>
  <si>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</si>
  <si>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</si>
  <si>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</si>
  <si>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</si>
  <si>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</si>
  <si>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</si>
  <si>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</si>
  <si>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</si>
  <si>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</si>
  <si>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</si>
  <si>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</si>
  <si>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</si>
  <si>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</si>
  <si>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</si>
  <si>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</si>
  <si>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</si>
  <si>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</si>
  <si>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</si>
  <si>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</si>
  <si>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</si>
  <si>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</si>
  <si>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</si>
  <si>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</si>
  <si>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</si>
  <si>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</si>
  <si>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</si>
  <si>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</si>
  <si>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</si>
  <si>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</si>
  <si>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</si>
  <si>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</si>
  <si>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</si>
  <si>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</si>
  <si>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</si>
  <si>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</si>
  <si>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</si>
  <si>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</si>
  <si>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</si>
  <si>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</si>
  <si>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</si>
  <si>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</si>
  <si>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</si>
  <si>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</si>
  <si>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</si>
  <si>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</si>
  <si>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</si>
  <si>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</si>
  <si>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</si>
  <si>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</si>
  <si>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</si>
  <si>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</si>
  <si>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</si>
  <si>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</si>
  <si>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</si>
  <si>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</si>
  <si>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</si>
  <si>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</si>
  <si>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</si>
  <si>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</si>
  <si>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</si>
  <si>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</si>
  <si>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</si>
  <si>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</si>
  <si>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</si>
  <si>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</si>
  <si>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</si>
  <si>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</si>
  <si>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</si>
  <si>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</si>
  <si>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</si>
  <si>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</si>
  <si>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</si>
  <si>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</si>
  <si>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</si>
  <si>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</si>
  <si>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</si>
  <si>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</si>
  <si>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</si>
  <si>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</si>
  <si>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</si>
  <si>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</si>
  <si>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</si>
  <si>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</si>
  <si>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</si>
  <si>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</si>
  <si>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</si>
  <si>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</si>
  <si>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</si>
  <si>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</si>
  <si>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</si>
  <si>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</si>
  <si>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</si>
  <si>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</si>
  <si>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</si>
  <si>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</si>
  <si>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</si>
  <si>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</si>
  <si>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</si>
  <si>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</si>
  <si>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</si>
  <si>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</si>
  <si>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</si>
  <si>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</si>
  <si>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</si>
  <si>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</si>
  <si>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</si>
  <si>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</si>
  <si>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</si>
  <si>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</si>
  <si>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</si>
  <si>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</si>
  <si>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</si>
  <si>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</si>
  <si>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</si>
  <si>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</si>
  <si>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</si>
  <si>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</si>
  <si>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</si>
  <si>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</si>
  <si>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</si>
  <si>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</si>
  <si>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</si>
  <si>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</si>
  <si>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</si>
  <si>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</si>
  <si>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</si>
  <si>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</si>
  <si>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</si>
  <si>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</si>
  <si>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</si>
  <si>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</si>
  <si>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</si>
  <si>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</si>
  <si>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</si>
  <si>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</si>
  <si>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</si>
  <si>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</si>
  <si>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</si>
  <si>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</si>
  <si>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</si>
  <si>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</si>
  <si>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</si>
  <si>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</si>
  <si>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</si>
  <si>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</si>
  <si>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</si>
  <si>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</si>
  <si>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</si>
  <si>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</si>
  <si>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Překlady keramické vysoké osazené do maltového lože, šířky překladu 7 cm výšky 23,8 cm, délky 150 cm</t>
  </si>
  <si>
    <t>Překlady keramické vysoké osazené do maltového lože, šířky překladu 7 cm výšky 23,8 cm, délky 175 cm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</si>
</sst>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40" fillId="0" borderId="0" applyAlignment="0">
      <alignment vertical="top" wrapText="1"/>
      <protection locked="0"/>
    </xf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4" fillId="0" borderId="0" xfId="0" applyFont="1" applyBorder="1" applyAlignment="1">
      <alignment vertical="center" wrapText="1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35" fillId="2" borderId="0" xfId="1" applyFill="1" applyAlignment="1" applyProtection="1"/>
    <xf numFmtId="0" fontId="36" fillId="0" borderId="0" xfId="1" applyFont="1" applyAlignment="1" applyProtection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41" fillId="0" borderId="28" xfId="2" applyFont="1" applyBorder="1" applyAlignment="1">
      <alignment vertical="center" wrapText="1"/>
      <protection locked="0"/>
    </xf>
    <xf numFmtId="0" fontId="41" fillId="0" borderId="29" xfId="2" applyFont="1" applyBorder="1" applyAlignment="1">
      <alignment vertical="center" wrapText="1"/>
      <protection locked="0"/>
    </xf>
    <xf numFmtId="0" fontId="41" fillId="0" borderId="30" xfId="2" applyFont="1" applyBorder="1" applyAlignment="1">
      <alignment vertical="center" wrapText="1"/>
      <protection locked="0"/>
    </xf>
    <xf numFmtId="0" fontId="41" fillId="0" borderId="31" xfId="2" applyFont="1" applyBorder="1" applyAlignment="1">
      <alignment horizontal="center" vertical="center" wrapText="1"/>
      <protection locked="0"/>
    </xf>
    <xf numFmtId="0" fontId="41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32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49" fontId="44" fillId="0" borderId="0" xfId="2" applyNumberFormat="1" applyFont="1" applyBorder="1" applyAlignment="1">
      <alignment vertical="center" wrapText="1"/>
      <protection locked="0"/>
    </xf>
    <xf numFmtId="0" fontId="41" fillId="0" borderId="34" xfId="2" applyFont="1" applyBorder="1" applyAlignment="1">
      <alignment vertical="center" wrapText="1"/>
      <protection locked="0"/>
    </xf>
    <xf numFmtId="0" fontId="47" fillId="0" borderId="33" xfId="2" applyFont="1" applyBorder="1" applyAlignment="1">
      <alignment vertical="center" wrapText="1"/>
      <protection locked="0"/>
    </xf>
    <xf numFmtId="0" fontId="41" fillId="0" borderId="35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top"/>
      <protection locked="0"/>
    </xf>
    <xf numFmtId="0" fontId="41" fillId="0" borderId="0" xfId="2" applyFont="1" applyAlignment="1">
      <alignment vertical="top"/>
      <protection locked="0"/>
    </xf>
    <xf numFmtId="0" fontId="41" fillId="0" borderId="28" xfId="2" applyFont="1" applyBorder="1" applyAlignment="1">
      <alignment horizontal="left" vertical="center"/>
      <protection locked="0"/>
    </xf>
    <xf numFmtId="0" fontId="41" fillId="0" borderId="29" xfId="2" applyFont="1" applyBorder="1" applyAlignment="1">
      <alignment horizontal="left" vertical="center"/>
      <protection locked="0"/>
    </xf>
    <xf numFmtId="0" fontId="41" fillId="0" borderId="30" xfId="2" applyFont="1" applyBorder="1" applyAlignment="1">
      <alignment horizontal="left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center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4" fillId="0" borderId="0" xfId="2" applyFont="1" applyAlignment="1">
      <alignment horizontal="left" vertical="center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31" xfId="2" applyFont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center" vertical="center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center" vertical="center" wrapText="1"/>
      <protection locked="0"/>
    </xf>
    <xf numFmtId="0" fontId="41" fillId="0" borderId="28" xfId="2" applyFont="1" applyBorder="1" applyAlignment="1">
      <alignment horizontal="left" vertical="center" wrapText="1"/>
      <protection locked="0"/>
    </xf>
    <xf numFmtId="0" fontId="41" fillId="0" borderId="29" xfId="2" applyFont="1" applyBorder="1" applyAlignment="1">
      <alignment horizontal="left" vertical="center" wrapText="1"/>
      <protection locked="0"/>
    </xf>
    <xf numFmtId="0" fontId="41" fillId="0" borderId="3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/>
      <protection locked="0"/>
    </xf>
    <xf numFmtId="0" fontId="44" fillId="0" borderId="34" xfId="2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vertical="center" wrapText="1"/>
      <protection locked="0"/>
    </xf>
    <xf numFmtId="0" fontId="44" fillId="0" borderId="35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4" fillId="0" borderId="0" xfId="2" applyFont="1" applyBorder="1" applyAlignment="1">
      <alignment horizontal="center" vertical="top"/>
      <protection locked="0"/>
    </xf>
    <xf numFmtId="0" fontId="44" fillId="0" borderId="34" xfId="2" applyFont="1" applyBorder="1" applyAlignment="1">
      <alignment horizontal="left" vertical="center"/>
      <protection locked="0"/>
    </xf>
    <xf numFmtId="0" fontId="44" fillId="0" borderId="35" xfId="2" applyFont="1" applyBorder="1" applyAlignment="1">
      <alignment horizontal="left" vertical="center"/>
      <protection locked="0"/>
    </xf>
    <xf numFmtId="0" fontId="48" fillId="0" borderId="0" xfId="2" applyFont="1" applyAlignment="1">
      <alignment vertical="center"/>
      <protection locked="0"/>
    </xf>
    <xf numFmtId="0" fontId="43" fillId="0" borderId="0" xfId="2" applyFont="1" applyBorder="1" applyAlignment="1">
      <alignment vertical="center"/>
      <protection locked="0"/>
    </xf>
    <xf numFmtId="0" fontId="48" fillId="0" borderId="33" xfId="2" applyFont="1" applyBorder="1" applyAlignment="1">
      <alignment vertical="center"/>
      <protection locked="0"/>
    </xf>
    <xf numFmtId="0" fontId="43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4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8" fillId="0" borderId="33" xfId="2" applyFont="1" applyBorder="1" applyAlignment="1">
      <protection locked="0"/>
    </xf>
    <xf numFmtId="0" fontId="41" fillId="0" borderId="31" xfId="2" applyFont="1" applyBorder="1" applyAlignment="1">
      <alignment vertical="top"/>
      <protection locked="0"/>
    </xf>
    <xf numFmtId="0" fontId="41" fillId="0" borderId="32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34" xfId="2" applyFont="1" applyBorder="1" applyAlignment="1">
      <alignment vertical="top"/>
      <protection locked="0"/>
    </xf>
    <xf numFmtId="0" fontId="41" fillId="0" borderId="33" xfId="2" applyFont="1" applyBorder="1" applyAlignment="1">
      <alignment vertical="top"/>
      <protection locked="0"/>
    </xf>
    <xf numFmtId="0" fontId="41" fillId="0" borderId="35" xfId="2" applyFont="1" applyBorder="1" applyAlignment="1">
      <alignment vertical="top"/>
      <protection locked="0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39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4" fillId="0" borderId="0" xfId="2" applyFont="1" applyBorder="1" applyAlignment="1">
      <alignment horizontal="left" vertical="top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43" fillId="0" borderId="33" xfId="2" applyFont="1" applyBorder="1" applyAlignment="1">
      <alignment horizontal="left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center" vertical="center"/>
      <protection locked="0"/>
    </xf>
    <xf numFmtId="49" fontId="44" fillId="0" borderId="0" xfId="2" applyNumberFormat="1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EAB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D27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11D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959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EEAB2.tmp" descr="C:\KROSplusData\System\Temp\radEEAB2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3D276.tmp" descr="C:\KROSplusData\System\Temp\rad3D27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311D2.tmp" descr="C:\KROSplusData\System\Temp\rad311D2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19596.tmp" descr="C:\KROSplusData\System\Temp\rad1959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36" t="s">
        <v>0</v>
      </c>
      <c r="B1" s="237"/>
      <c r="C1" s="237"/>
      <c r="D1" s="238" t="s">
        <v>1</v>
      </c>
      <c r="E1" s="237"/>
      <c r="F1" s="237"/>
      <c r="G1" s="237"/>
      <c r="H1" s="237"/>
      <c r="I1" s="237"/>
      <c r="J1" s="237"/>
      <c r="K1" s="235" t="s">
        <v>1196</v>
      </c>
      <c r="L1" s="235"/>
      <c r="M1" s="235"/>
      <c r="N1" s="235"/>
      <c r="O1" s="235"/>
      <c r="P1" s="235"/>
      <c r="Q1" s="235"/>
      <c r="R1" s="235"/>
      <c r="S1" s="235"/>
      <c r="T1" s="237"/>
      <c r="U1" s="237"/>
      <c r="V1" s="237"/>
      <c r="W1" s="235" t="s">
        <v>1197</v>
      </c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1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19" t="s">
        <v>6</v>
      </c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6.950000000000003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5" customHeight="1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348" t="s">
        <v>15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2"/>
      <c r="AQ5" s="24"/>
      <c r="BE5" s="346" t="s">
        <v>16</v>
      </c>
      <c r="BS5" s="17" t="s">
        <v>7</v>
      </c>
    </row>
    <row r="6" spans="1:74" ht="36.950000000000003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50" t="s">
        <v>18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2"/>
      <c r="AQ6" s="24"/>
      <c r="BE6" s="320"/>
      <c r="BS6" s="17" t="s">
        <v>7</v>
      </c>
    </row>
    <row r="7" spans="1:74" ht="14.45" customHeight="1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20</v>
      </c>
      <c r="AL7" s="22"/>
      <c r="AM7" s="22"/>
      <c r="AN7" s="28" t="s">
        <v>3</v>
      </c>
      <c r="AO7" s="22"/>
      <c r="AP7" s="22"/>
      <c r="AQ7" s="24"/>
      <c r="BE7" s="320"/>
      <c r="BS7" s="17" t="s">
        <v>7</v>
      </c>
    </row>
    <row r="8" spans="1:74" ht="14.45" customHeight="1">
      <c r="B8" s="21"/>
      <c r="C8" s="22"/>
      <c r="D8" s="30" t="s">
        <v>21</v>
      </c>
      <c r="E8" s="22"/>
      <c r="F8" s="22"/>
      <c r="G8" s="22"/>
      <c r="H8" s="22"/>
      <c r="I8" s="22"/>
      <c r="J8" s="22"/>
      <c r="K8" s="28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23</v>
      </c>
      <c r="AL8" s="22"/>
      <c r="AM8" s="22"/>
      <c r="AN8" s="31" t="s">
        <v>24</v>
      </c>
      <c r="AO8" s="22"/>
      <c r="AP8" s="22"/>
      <c r="AQ8" s="24"/>
      <c r="BE8" s="320"/>
      <c r="BS8" s="17" t="s">
        <v>7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20"/>
      <c r="BS9" s="17" t="s">
        <v>7</v>
      </c>
    </row>
    <row r="10" spans="1:74" ht="14.45" customHeight="1">
      <c r="B10" s="21"/>
      <c r="C10" s="22"/>
      <c r="D10" s="30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26</v>
      </c>
      <c r="AL10" s="22"/>
      <c r="AM10" s="22"/>
      <c r="AN10" s="28" t="s">
        <v>3</v>
      </c>
      <c r="AO10" s="22"/>
      <c r="AP10" s="22"/>
      <c r="AQ10" s="24"/>
      <c r="BE10" s="320"/>
      <c r="BS10" s="17" t="s">
        <v>27</v>
      </c>
    </row>
    <row r="11" spans="1:74" ht="18.399999999999999" customHeight="1">
      <c r="B11" s="21"/>
      <c r="C11" s="22"/>
      <c r="D11" s="22"/>
      <c r="E11" s="28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29</v>
      </c>
      <c r="AL11" s="22"/>
      <c r="AM11" s="22"/>
      <c r="AN11" s="28" t="s">
        <v>3</v>
      </c>
      <c r="AO11" s="22"/>
      <c r="AP11" s="22"/>
      <c r="AQ11" s="24"/>
      <c r="BE11" s="320"/>
      <c r="BS11" s="17" t="s">
        <v>27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20"/>
      <c r="BS12" s="17" t="s">
        <v>27</v>
      </c>
    </row>
    <row r="13" spans="1:74" ht="14.45" customHeight="1">
      <c r="B13" s="21"/>
      <c r="C13" s="22"/>
      <c r="D13" s="30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26</v>
      </c>
      <c r="AL13" s="22"/>
      <c r="AM13" s="22"/>
      <c r="AN13" s="32" t="s">
        <v>31</v>
      </c>
      <c r="AO13" s="22"/>
      <c r="AP13" s="22"/>
      <c r="AQ13" s="24"/>
      <c r="BE13" s="320"/>
      <c r="BS13" s="17" t="s">
        <v>27</v>
      </c>
    </row>
    <row r="14" spans="1:74" ht="15">
      <c r="B14" s="21"/>
      <c r="C14" s="22"/>
      <c r="D14" s="22"/>
      <c r="E14" s="351" t="s">
        <v>31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0" t="s">
        <v>29</v>
      </c>
      <c r="AL14" s="22"/>
      <c r="AM14" s="22"/>
      <c r="AN14" s="32" t="s">
        <v>31</v>
      </c>
      <c r="AO14" s="22"/>
      <c r="AP14" s="22"/>
      <c r="AQ14" s="24"/>
      <c r="BE14" s="320"/>
      <c r="BS14" s="17" t="s">
        <v>27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20"/>
      <c r="BS15" s="17" t="s">
        <v>4</v>
      </c>
    </row>
    <row r="16" spans="1:74" ht="14.45" customHeight="1">
      <c r="B16" s="21"/>
      <c r="C16" s="22"/>
      <c r="D16" s="30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26</v>
      </c>
      <c r="AL16" s="22"/>
      <c r="AM16" s="22"/>
      <c r="AN16" s="28" t="s">
        <v>3</v>
      </c>
      <c r="AO16" s="22"/>
      <c r="AP16" s="22"/>
      <c r="AQ16" s="24"/>
      <c r="BE16" s="320"/>
      <c r="BS16" s="17" t="s">
        <v>4</v>
      </c>
    </row>
    <row r="17" spans="2:71" ht="18.399999999999999" customHeight="1">
      <c r="B17" s="21"/>
      <c r="C17" s="22"/>
      <c r="D17" s="22"/>
      <c r="E17" s="28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29</v>
      </c>
      <c r="AL17" s="22"/>
      <c r="AM17" s="22"/>
      <c r="AN17" s="28" t="s">
        <v>3</v>
      </c>
      <c r="AO17" s="22"/>
      <c r="AP17" s="22"/>
      <c r="AQ17" s="24"/>
      <c r="BE17" s="320"/>
      <c r="BS17" s="17" t="s">
        <v>34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20"/>
      <c r="BS18" s="17" t="s">
        <v>7</v>
      </c>
    </row>
    <row r="19" spans="2:71" ht="14.45" customHeight="1">
      <c r="B19" s="21"/>
      <c r="C19" s="22"/>
      <c r="D19" s="30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20"/>
      <c r="BS19" s="17" t="s">
        <v>7</v>
      </c>
    </row>
    <row r="20" spans="2:71" ht="48.75" customHeight="1">
      <c r="B20" s="21"/>
      <c r="C20" s="22"/>
      <c r="D20" s="22"/>
      <c r="E20" s="352" t="s">
        <v>36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2"/>
      <c r="AP20" s="22"/>
      <c r="AQ20" s="24"/>
      <c r="BE20" s="320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20"/>
    </row>
    <row r="22" spans="2:71" ht="6.95" customHeight="1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20"/>
    </row>
    <row r="23" spans="2:71" s="1" customFormat="1" ht="25.9" customHeight="1">
      <c r="B23" s="34"/>
      <c r="C23" s="35"/>
      <c r="D23" s="36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53">
        <f>ROUND(AG51,2)</f>
        <v>0</v>
      </c>
      <c r="AL23" s="354"/>
      <c r="AM23" s="354"/>
      <c r="AN23" s="354"/>
      <c r="AO23" s="354"/>
      <c r="AP23" s="35"/>
      <c r="AQ23" s="38"/>
      <c r="BE23" s="329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29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5" t="s">
        <v>38</v>
      </c>
      <c r="M25" s="334"/>
      <c r="N25" s="334"/>
      <c r="O25" s="334"/>
      <c r="P25" s="35"/>
      <c r="Q25" s="35"/>
      <c r="R25" s="35"/>
      <c r="S25" s="35"/>
      <c r="T25" s="35"/>
      <c r="U25" s="35"/>
      <c r="V25" s="35"/>
      <c r="W25" s="355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35"/>
      <c r="AG25" s="35"/>
      <c r="AH25" s="35"/>
      <c r="AI25" s="35"/>
      <c r="AJ25" s="35"/>
      <c r="AK25" s="355" t="s">
        <v>40</v>
      </c>
      <c r="AL25" s="334"/>
      <c r="AM25" s="334"/>
      <c r="AN25" s="334"/>
      <c r="AO25" s="334"/>
      <c r="AP25" s="35"/>
      <c r="AQ25" s="38"/>
      <c r="BE25" s="329"/>
    </row>
    <row r="26" spans="2:71" s="2" customFormat="1" ht="14.45" customHeight="1">
      <c r="B26" s="40"/>
      <c r="C26" s="41"/>
      <c r="D26" s="42" t="s">
        <v>41</v>
      </c>
      <c r="E26" s="41"/>
      <c r="F26" s="42" t="s">
        <v>42</v>
      </c>
      <c r="G26" s="41"/>
      <c r="H26" s="41"/>
      <c r="I26" s="41"/>
      <c r="J26" s="41"/>
      <c r="K26" s="41"/>
      <c r="L26" s="339">
        <v>0.21</v>
      </c>
      <c r="M26" s="340"/>
      <c r="N26" s="340"/>
      <c r="O26" s="340"/>
      <c r="P26" s="41"/>
      <c r="Q26" s="41"/>
      <c r="R26" s="41"/>
      <c r="S26" s="41"/>
      <c r="T26" s="41"/>
      <c r="U26" s="41"/>
      <c r="V26" s="41"/>
      <c r="W26" s="341">
        <f>ROUND(AZ51,2)</f>
        <v>0</v>
      </c>
      <c r="X26" s="340"/>
      <c r="Y26" s="340"/>
      <c r="Z26" s="340"/>
      <c r="AA26" s="340"/>
      <c r="AB26" s="340"/>
      <c r="AC26" s="340"/>
      <c r="AD26" s="340"/>
      <c r="AE26" s="340"/>
      <c r="AF26" s="41"/>
      <c r="AG26" s="41"/>
      <c r="AH26" s="41"/>
      <c r="AI26" s="41"/>
      <c r="AJ26" s="41"/>
      <c r="AK26" s="341">
        <f>ROUND(AV51,2)</f>
        <v>0</v>
      </c>
      <c r="AL26" s="340"/>
      <c r="AM26" s="340"/>
      <c r="AN26" s="340"/>
      <c r="AO26" s="340"/>
      <c r="AP26" s="41"/>
      <c r="AQ26" s="43"/>
      <c r="BE26" s="347"/>
    </row>
    <row r="27" spans="2:71" s="2" customFormat="1" ht="14.45" customHeight="1">
      <c r="B27" s="40"/>
      <c r="C27" s="41"/>
      <c r="D27" s="41"/>
      <c r="E27" s="41"/>
      <c r="F27" s="42" t="s">
        <v>43</v>
      </c>
      <c r="G27" s="41"/>
      <c r="H27" s="41"/>
      <c r="I27" s="41"/>
      <c r="J27" s="41"/>
      <c r="K27" s="41"/>
      <c r="L27" s="339">
        <v>0.15</v>
      </c>
      <c r="M27" s="340"/>
      <c r="N27" s="340"/>
      <c r="O27" s="340"/>
      <c r="P27" s="41"/>
      <c r="Q27" s="41"/>
      <c r="R27" s="41"/>
      <c r="S27" s="41"/>
      <c r="T27" s="41"/>
      <c r="U27" s="41"/>
      <c r="V27" s="41"/>
      <c r="W27" s="341">
        <f>ROUND(BA51,2)</f>
        <v>0</v>
      </c>
      <c r="X27" s="340"/>
      <c r="Y27" s="340"/>
      <c r="Z27" s="340"/>
      <c r="AA27" s="340"/>
      <c r="AB27" s="340"/>
      <c r="AC27" s="340"/>
      <c r="AD27" s="340"/>
      <c r="AE27" s="340"/>
      <c r="AF27" s="41"/>
      <c r="AG27" s="41"/>
      <c r="AH27" s="41"/>
      <c r="AI27" s="41"/>
      <c r="AJ27" s="41"/>
      <c r="AK27" s="341">
        <f>ROUND(AW51,2)</f>
        <v>0</v>
      </c>
      <c r="AL27" s="340"/>
      <c r="AM27" s="340"/>
      <c r="AN27" s="340"/>
      <c r="AO27" s="340"/>
      <c r="AP27" s="41"/>
      <c r="AQ27" s="43"/>
      <c r="BE27" s="347"/>
    </row>
    <row r="28" spans="2:71" s="2" customFormat="1" ht="14.45" hidden="1" customHeight="1">
      <c r="B28" s="40"/>
      <c r="C28" s="41"/>
      <c r="D28" s="41"/>
      <c r="E28" s="41"/>
      <c r="F28" s="42" t="s">
        <v>44</v>
      </c>
      <c r="G28" s="41"/>
      <c r="H28" s="41"/>
      <c r="I28" s="41"/>
      <c r="J28" s="41"/>
      <c r="K28" s="41"/>
      <c r="L28" s="339">
        <v>0.21</v>
      </c>
      <c r="M28" s="340"/>
      <c r="N28" s="340"/>
      <c r="O28" s="340"/>
      <c r="P28" s="41"/>
      <c r="Q28" s="41"/>
      <c r="R28" s="41"/>
      <c r="S28" s="41"/>
      <c r="T28" s="41"/>
      <c r="U28" s="41"/>
      <c r="V28" s="41"/>
      <c r="W28" s="341">
        <f>ROUND(BB51,2)</f>
        <v>0</v>
      </c>
      <c r="X28" s="340"/>
      <c r="Y28" s="340"/>
      <c r="Z28" s="340"/>
      <c r="AA28" s="340"/>
      <c r="AB28" s="340"/>
      <c r="AC28" s="340"/>
      <c r="AD28" s="340"/>
      <c r="AE28" s="340"/>
      <c r="AF28" s="41"/>
      <c r="AG28" s="41"/>
      <c r="AH28" s="41"/>
      <c r="AI28" s="41"/>
      <c r="AJ28" s="41"/>
      <c r="AK28" s="341">
        <v>0</v>
      </c>
      <c r="AL28" s="340"/>
      <c r="AM28" s="340"/>
      <c r="AN28" s="340"/>
      <c r="AO28" s="340"/>
      <c r="AP28" s="41"/>
      <c r="AQ28" s="43"/>
      <c r="BE28" s="347"/>
    </row>
    <row r="29" spans="2:71" s="2" customFormat="1" ht="14.45" hidden="1" customHeight="1">
      <c r="B29" s="40"/>
      <c r="C29" s="41"/>
      <c r="D29" s="41"/>
      <c r="E29" s="41"/>
      <c r="F29" s="42" t="s">
        <v>45</v>
      </c>
      <c r="G29" s="41"/>
      <c r="H29" s="41"/>
      <c r="I29" s="41"/>
      <c r="J29" s="41"/>
      <c r="K29" s="41"/>
      <c r="L29" s="339">
        <v>0.15</v>
      </c>
      <c r="M29" s="340"/>
      <c r="N29" s="340"/>
      <c r="O29" s="340"/>
      <c r="P29" s="41"/>
      <c r="Q29" s="41"/>
      <c r="R29" s="41"/>
      <c r="S29" s="41"/>
      <c r="T29" s="41"/>
      <c r="U29" s="41"/>
      <c r="V29" s="41"/>
      <c r="W29" s="341">
        <f>ROUND(BC51,2)</f>
        <v>0</v>
      </c>
      <c r="X29" s="340"/>
      <c r="Y29" s="340"/>
      <c r="Z29" s="340"/>
      <c r="AA29" s="340"/>
      <c r="AB29" s="340"/>
      <c r="AC29" s="340"/>
      <c r="AD29" s="340"/>
      <c r="AE29" s="340"/>
      <c r="AF29" s="41"/>
      <c r="AG29" s="41"/>
      <c r="AH29" s="41"/>
      <c r="AI29" s="41"/>
      <c r="AJ29" s="41"/>
      <c r="AK29" s="341">
        <v>0</v>
      </c>
      <c r="AL29" s="340"/>
      <c r="AM29" s="340"/>
      <c r="AN29" s="340"/>
      <c r="AO29" s="340"/>
      <c r="AP29" s="41"/>
      <c r="AQ29" s="43"/>
      <c r="BE29" s="347"/>
    </row>
    <row r="30" spans="2:71" s="2" customFormat="1" ht="14.45" hidden="1" customHeight="1">
      <c r="B30" s="40"/>
      <c r="C30" s="41"/>
      <c r="D30" s="41"/>
      <c r="E30" s="41"/>
      <c r="F30" s="42" t="s">
        <v>46</v>
      </c>
      <c r="G30" s="41"/>
      <c r="H30" s="41"/>
      <c r="I30" s="41"/>
      <c r="J30" s="41"/>
      <c r="K30" s="41"/>
      <c r="L30" s="339">
        <v>0</v>
      </c>
      <c r="M30" s="340"/>
      <c r="N30" s="340"/>
      <c r="O30" s="340"/>
      <c r="P30" s="41"/>
      <c r="Q30" s="41"/>
      <c r="R30" s="41"/>
      <c r="S30" s="41"/>
      <c r="T30" s="41"/>
      <c r="U30" s="41"/>
      <c r="V30" s="41"/>
      <c r="W30" s="341">
        <f>ROUND(BD51,2)</f>
        <v>0</v>
      </c>
      <c r="X30" s="340"/>
      <c r="Y30" s="340"/>
      <c r="Z30" s="340"/>
      <c r="AA30" s="340"/>
      <c r="AB30" s="340"/>
      <c r="AC30" s="340"/>
      <c r="AD30" s="340"/>
      <c r="AE30" s="340"/>
      <c r="AF30" s="41"/>
      <c r="AG30" s="41"/>
      <c r="AH30" s="41"/>
      <c r="AI30" s="41"/>
      <c r="AJ30" s="41"/>
      <c r="AK30" s="341">
        <v>0</v>
      </c>
      <c r="AL30" s="340"/>
      <c r="AM30" s="340"/>
      <c r="AN30" s="340"/>
      <c r="AO30" s="340"/>
      <c r="AP30" s="41"/>
      <c r="AQ30" s="43"/>
      <c r="BE30" s="347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29"/>
    </row>
    <row r="32" spans="2:71" s="1" customFormat="1" ht="25.9" customHeight="1">
      <c r="B32" s="34"/>
      <c r="C32" s="44"/>
      <c r="D32" s="45" t="s">
        <v>47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48</v>
      </c>
      <c r="U32" s="46"/>
      <c r="V32" s="46"/>
      <c r="W32" s="46"/>
      <c r="X32" s="342" t="s">
        <v>49</v>
      </c>
      <c r="Y32" s="343"/>
      <c r="Z32" s="343"/>
      <c r="AA32" s="343"/>
      <c r="AB32" s="343"/>
      <c r="AC32" s="46"/>
      <c r="AD32" s="46"/>
      <c r="AE32" s="46"/>
      <c r="AF32" s="46"/>
      <c r="AG32" s="46"/>
      <c r="AH32" s="46"/>
      <c r="AI32" s="46"/>
      <c r="AJ32" s="46"/>
      <c r="AK32" s="344">
        <f>SUM(AK23:AK30)</f>
        <v>0</v>
      </c>
      <c r="AL32" s="343"/>
      <c r="AM32" s="343"/>
      <c r="AN32" s="343"/>
      <c r="AO32" s="345"/>
      <c r="AP32" s="44"/>
      <c r="AQ32" s="48"/>
      <c r="BE32" s="329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50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14</v>
      </c>
      <c r="L41" s="3" t="str">
        <f>K5</f>
        <v>STAS010</v>
      </c>
      <c r="AR41" s="55"/>
    </row>
    <row r="42" spans="2:56" s="4" customFormat="1" ht="36.950000000000003" customHeight="1">
      <c r="B42" s="57"/>
      <c r="C42" s="58" t="s">
        <v>17</v>
      </c>
      <c r="L42" s="326" t="str">
        <f>K6</f>
        <v>Rekonstrukce dílen FVTM, Za válcovnou 2016/0022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21</v>
      </c>
      <c r="L44" s="59" t="str">
        <f>IF(K8="","",K8)</f>
        <v>Ústí nad Labem</v>
      </c>
      <c r="AI44" s="56" t="s">
        <v>23</v>
      </c>
      <c r="AM44" s="328" t="str">
        <f>IF(AN8= "","",AN8)</f>
        <v>9. 7. 2016</v>
      </c>
      <c r="AN44" s="329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25</v>
      </c>
      <c r="L46" s="3" t="str">
        <f>IF(E11= "","",E11)</f>
        <v>UJEP v Ústí nad Labem</v>
      </c>
      <c r="AI46" s="56" t="s">
        <v>32</v>
      </c>
      <c r="AM46" s="330" t="str">
        <f>IF(E17="","",E17)</f>
        <v>Projekty CZ, s.r.o.</v>
      </c>
      <c r="AN46" s="329"/>
      <c r="AO46" s="329"/>
      <c r="AP46" s="329"/>
      <c r="AR46" s="34"/>
      <c r="AS46" s="331" t="s">
        <v>51</v>
      </c>
      <c r="AT46" s="332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30</v>
      </c>
      <c r="L47" s="3" t="str">
        <f>IF(E14= "Vyplň údaj","",E14)</f>
        <v/>
      </c>
      <c r="AR47" s="34"/>
      <c r="AS47" s="333"/>
      <c r="AT47" s="334"/>
      <c r="AU47" s="35"/>
      <c r="AV47" s="35"/>
      <c r="AW47" s="35"/>
      <c r="AX47" s="35"/>
      <c r="AY47" s="35"/>
      <c r="AZ47" s="35"/>
      <c r="BA47" s="35"/>
      <c r="BB47" s="35"/>
      <c r="BC47" s="35"/>
      <c r="BD47" s="64"/>
    </row>
    <row r="48" spans="2:56" s="1" customFormat="1" ht="10.9" customHeight="1">
      <c r="B48" s="34"/>
      <c r="AR48" s="34"/>
      <c r="AS48" s="333"/>
      <c r="AT48" s="334"/>
      <c r="AU48" s="35"/>
      <c r="AV48" s="35"/>
      <c r="AW48" s="35"/>
      <c r="AX48" s="35"/>
      <c r="AY48" s="35"/>
      <c r="AZ48" s="35"/>
      <c r="BA48" s="35"/>
      <c r="BB48" s="35"/>
      <c r="BC48" s="35"/>
      <c r="BD48" s="64"/>
    </row>
    <row r="49" spans="1:91" s="1" customFormat="1" ht="29.25" customHeight="1">
      <c r="B49" s="34"/>
      <c r="C49" s="335" t="s">
        <v>52</v>
      </c>
      <c r="D49" s="336"/>
      <c r="E49" s="336"/>
      <c r="F49" s="336"/>
      <c r="G49" s="336"/>
      <c r="H49" s="65"/>
      <c r="I49" s="337" t="s">
        <v>53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54</v>
      </c>
      <c r="AH49" s="336"/>
      <c r="AI49" s="336"/>
      <c r="AJ49" s="336"/>
      <c r="AK49" s="336"/>
      <c r="AL49" s="336"/>
      <c r="AM49" s="336"/>
      <c r="AN49" s="337" t="s">
        <v>55</v>
      </c>
      <c r="AO49" s="336"/>
      <c r="AP49" s="336"/>
      <c r="AQ49" s="66" t="s">
        <v>56</v>
      </c>
      <c r="AR49" s="34"/>
      <c r="AS49" s="67" t="s">
        <v>57</v>
      </c>
      <c r="AT49" s="68" t="s">
        <v>58</v>
      </c>
      <c r="AU49" s="68" t="s">
        <v>59</v>
      </c>
      <c r="AV49" s="68" t="s">
        <v>60</v>
      </c>
      <c r="AW49" s="68" t="s">
        <v>61</v>
      </c>
      <c r="AX49" s="68" t="s">
        <v>62</v>
      </c>
      <c r="AY49" s="68" t="s">
        <v>63</v>
      </c>
      <c r="AZ49" s="68" t="s">
        <v>64</v>
      </c>
      <c r="BA49" s="68" t="s">
        <v>65</v>
      </c>
      <c r="BB49" s="68" t="s">
        <v>66</v>
      </c>
      <c r="BC49" s="68" t="s">
        <v>67</v>
      </c>
      <c r="BD49" s="69" t="s">
        <v>68</v>
      </c>
    </row>
    <row r="50" spans="1:91" s="1" customFormat="1" ht="10.9" customHeight="1">
      <c r="B50" s="34"/>
      <c r="AR50" s="34"/>
      <c r="AS50" s="70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1" t="s">
        <v>69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324">
        <f>ROUND(SUM(AG52:AG54),2)</f>
        <v>0</v>
      </c>
      <c r="AH51" s="324"/>
      <c r="AI51" s="324"/>
      <c r="AJ51" s="324"/>
      <c r="AK51" s="324"/>
      <c r="AL51" s="324"/>
      <c r="AM51" s="324"/>
      <c r="AN51" s="325">
        <f>SUM(AG51,AT51)</f>
        <v>0</v>
      </c>
      <c r="AO51" s="325"/>
      <c r="AP51" s="325"/>
      <c r="AQ51" s="73" t="s">
        <v>3</v>
      </c>
      <c r="AR51" s="57"/>
      <c r="AS51" s="74">
        <f>ROUND(SUM(AS52:AS54),2)</f>
        <v>0</v>
      </c>
      <c r="AT51" s="75">
        <f>ROUND(SUM(AV51:AW51),2)</f>
        <v>0</v>
      </c>
      <c r="AU51" s="76">
        <f>ROUND(SUM(AU52:AU54),5)</f>
        <v>0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ROUND(SUM(AZ52:AZ54),2)</f>
        <v>0</v>
      </c>
      <c r="BA51" s="75">
        <f>ROUND(SUM(BA52:BA54),2)</f>
        <v>0</v>
      </c>
      <c r="BB51" s="75">
        <f>ROUND(SUM(BB52:BB54),2)</f>
        <v>0</v>
      </c>
      <c r="BC51" s="75">
        <f>ROUND(SUM(BC52:BC54),2)</f>
        <v>0</v>
      </c>
      <c r="BD51" s="77">
        <f>ROUND(SUM(BD52:BD54),2)</f>
        <v>0</v>
      </c>
      <c r="BS51" s="58" t="s">
        <v>70</v>
      </c>
      <c r="BT51" s="58" t="s">
        <v>71</v>
      </c>
      <c r="BU51" s="78" t="s">
        <v>72</v>
      </c>
      <c r="BV51" s="58" t="s">
        <v>73</v>
      </c>
      <c r="BW51" s="58" t="s">
        <v>5</v>
      </c>
      <c r="BX51" s="58" t="s">
        <v>74</v>
      </c>
      <c r="CL51" s="58" t="s">
        <v>3</v>
      </c>
    </row>
    <row r="52" spans="1:91" s="5" customFormat="1" ht="22.5" customHeight="1">
      <c r="A52" s="232" t="s">
        <v>1198</v>
      </c>
      <c r="B52" s="79"/>
      <c r="C52" s="80"/>
      <c r="D52" s="323" t="s">
        <v>75</v>
      </c>
      <c r="E52" s="322"/>
      <c r="F52" s="322"/>
      <c r="G52" s="322"/>
      <c r="H52" s="322"/>
      <c r="I52" s="81"/>
      <c r="J52" s="323" t="s">
        <v>76</v>
      </c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1">
        <f>'01 - Rekonstrukce dílen'!J27</f>
        <v>0</v>
      </c>
      <c r="AH52" s="322"/>
      <c r="AI52" s="322"/>
      <c r="AJ52" s="322"/>
      <c r="AK52" s="322"/>
      <c r="AL52" s="322"/>
      <c r="AM52" s="322"/>
      <c r="AN52" s="321">
        <f>SUM(AG52,AT52)</f>
        <v>0</v>
      </c>
      <c r="AO52" s="322"/>
      <c r="AP52" s="322"/>
      <c r="AQ52" s="82" t="s">
        <v>77</v>
      </c>
      <c r="AR52" s="79"/>
      <c r="AS52" s="83">
        <v>0</v>
      </c>
      <c r="AT52" s="84">
        <f>ROUND(SUM(AV52:AW52),2)</f>
        <v>0</v>
      </c>
      <c r="AU52" s="85">
        <f>'01 - Rekonstrukce dílen'!P104</f>
        <v>0</v>
      </c>
      <c r="AV52" s="84">
        <f>'01 - Rekonstrukce dílen'!J30</f>
        <v>0</v>
      </c>
      <c r="AW52" s="84">
        <f>'01 - Rekonstrukce dílen'!J31</f>
        <v>0</v>
      </c>
      <c r="AX52" s="84">
        <f>'01 - Rekonstrukce dílen'!J32</f>
        <v>0</v>
      </c>
      <c r="AY52" s="84">
        <f>'01 - Rekonstrukce dílen'!J33</f>
        <v>0</v>
      </c>
      <c r="AZ52" s="84">
        <f>'01 - Rekonstrukce dílen'!F30</f>
        <v>0</v>
      </c>
      <c r="BA52" s="84">
        <f>'01 - Rekonstrukce dílen'!F31</f>
        <v>0</v>
      </c>
      <c r="BB52" s="84">
        <f>'01 - Rekonstrukce dílen'!F32</f>
        <v>0</v>
      </c>
      <c r="BC52" s="84">
        <f>'01 - Rekonstrukce dílen'!F33</f>
        <v>0</v>
      </c>
      <c r="BD52" s="86">
        <f>'01 - Rekonstrukce dílen'!F34</f>
        <v>0</v>
      </c>
      <c r="BT52" s="87" t="s">
        <v>78</v>
      </c>
      <c r="BV52" s="87" t="s">
        <v>73</v>
      </c>
      <c r="BW52" s="87" t="s">
        <v>79</v>
      </c>
      <c r="BX52" s="87" t="s">
        <v>5</v>
      </c>
      <c r="CL52" s="87" t="s">
        <v>80</v>
      </c>
      <c r="CM52" s="87" t="s">
        <v>81</v>
      </c>
    </row>
    <row r="53" spans="1:91" s="5" customFormat="1" ht="22.5" customHeight="1">
      <c r="A53" s="232" t="s">
        <v>1198</v>
      </c>
      <c r="B53" s="79"/>
      <c r="C53" s="80"/>
      <c r="D53" s="323" t="s">
        <v>82</v>
      </c>
      <c r="E53" s="322"/>
      <c r="F53" s="322"/>
      <c r="G53" s="322"/>
      <c r="H53" s="322"/>
      <c r="I53" s="81"/>
      <c r="J53" s="323" t="s">
        <v>83</v>
      </c>
      <c r="K53" s="322"/>
      <c r="L53" s="322"/>
      <c r="M53" s="322"/>
      <c r="N53" s="322"/>
      <c r="O53" s="322"/>
      <c r="P53" s="322"/>
      <c r="Q53" s="322"/>
      <c r="R53" s="322"/>
      <c r="S53" s="322"/>
      <c r="T53" s="322"/>
      <c r="U53" s="322"/>
      <c r="V53" s="322"/>
      <c r="W53" s="322"/>
      <c r="X53" s="322"/>
      <c r="Y53" s="322"/>
      <c r="Z53" s="322"/>
      <c r="AA53" s="322"/>
      <c r="AB53" s="322"/>
      <c r="AC53" s="322"/>
      <c r="AD53" s="322"/>
      <c r="AE53" s="322"/>
      <c r="AF53" s="322"/>
      <c r="AG53" s="321">
        <f>'02 - Nájezd'!J27</f>
        <v>0</v>
      </c>
      <c r="AH53" s="322"/>
      <c r="AI53" s="322"/>
      <c r="AJ53" s="322"/>
      <c r="AK53" s="322"/>
      <c r="AL53" s="322"/>
      <c r="AM53" s="322"/>
      <c r="AN53" s="321">
        <f>SUM(AG53,AT53)</f>
        <v>0</v>
      </c>
      <c r="AO53" s="322"/>
      <c r="AP53" s="322"/>
      <c r="AQ53" s="82" t="s">
        <v>77</v>
      </c>
      <c r="AR53" s="79"/>
      <c r="AS53" s="83">
        <v>0</v>
      </c>
      <c r="AT53" s="84">
        <f>ROUND(SUM(AV53:AW53),2)</f>
        <v>0</v>
      </c>
      <c r="AU53" s="85">
        <f>'02 - Nájezd'!P89</f>
        <v>0</v>
      </c>
      <c r="AV53" s="84">
        <f>'02 - Nájezd'!J30</f>
        <v>0</v>
      </c>
      <c r="AW53" s="84">
        <f>'02 - Nájezd'!J31</f>
        <v>0</v>
      </c>
      <c r="AX53" s="84">
        <f>'02 - Nájezd'!J32</f>
        <v>0</v>
      </c>
      <c r="AY53" s="84">
        <f>'02 - Nájezd'!J33</f>
        <v>0</v>
      </c>
      <c r="AZ53" s="84">
        <f>'02 - Nájezd'!F30</f>
        <v>0</v>
      </c>
      <c r="BA53" s="84">
        <f>'02 - Nájezd'!F31</f>
        <v>0</v>
      </c>
      <c r="BB53" s="84">
        <f>'02 - Nájezd'!F32</f>
        <v>0</v>
      </c>
      <c r="BC53" s="84">
        <f>'02 - Nájezd'!F33</f>
        <v>0</v>
      </c>
      <c r="BD53" s="86">
        <f>'02 - Nájezd'!F34</f>
        <v>0</v>
      </c>
      <c r="BT53" s="87" t="s">
        <v>78</v>
      </c>
      <c r="BV53" s="87" t="s">
        <v>73</v>
      </c>
      <c r="BW53" s="87" t="s">
        <v>84</v>
      </c>
      <c r="BX53" s="87" t="s">
        <v>5</v>
      </c>
      <c r="CL53" s="87" t="s">
        <v>85</v>
      </c>
      <c r="CM53" s="87" t="s">
        <v>81</v>
      </c>
    </row>
    <row r="54" spans="1:91" s="5" customFormat="1" ht="22.5" customHeight="1">
      <c r="A54" s="232" t="s">
        <v>1198</v>
      </c>
      <c r="B54" s="79"/>
      <c r="C54" s="80"/>
      <c r="D54" s="323" t="s">
        <v>86</v>
      </c>
      <c r="E54" s="322"/>
      <c r="F54" s="322"/>
      <c r="G54" s="322"/>
      <c r="H54" s="322"/>
      <c r="I54" s="81"/>
      <c r="J54" s="323" t="s">
        <v>87</v>
      </c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1">
        <f>'03 - Vedlejší a ostatní n...'!J27</f>
        <v>0</v>
      </c>
      <c r="AH54" s="322"/>
      <c r="AI54" s="322"/>
      <c r="AJ54" s="322"/>
      <c r="AK54" s="322"/>
      <c r="AL54" s="322"/>
      <c r="AM54" s="322"/>
      <c r="AN54" s="321">
        <f>SUM(AG54,AT54)</f>
        <v>0</v>
      </c>
      <c r="AO54" s="322"/>
      <c r="AP54" s="322"/>
      <c r="AQ54" s="82" t="s">
        <v>88</v>
      </c>
      <c r="AR54" s="79"/>
      <c r="AS54" s="88">
        <v>0</v>
      </c>
      <c r="AT54" s="89">
        <f>ROUND(SUM(AV54:AW54),2)</f>
        <v>0</v>
      </c>
      <c r="AU54" s="90">
        <f>'03 - Vedlejší a ostatní n...'!P77</f>
        <v>0</v>
      </c>
      <c r="AV54" s="89">
        <f>'03 - Vedlejší a ostatní n...'!J30</f>
        <v>0</v>
      </c>
      <c r="AW54" s="89">
        <f>'03 - Vedlejší a ostatní n...'!J31</f>
        <v>0</v>
      </c>
      <c r="AX54" s="89">
        <f>'03 - Vedlejší a ostatní n...'!J32</f>
        <v>0</v>
      </c>
      <c r="AY54" s="89">
        <f>'03 - Vedlejší a ostatní n...'!J33</f>
        <v>0</v>
      </c>
      <c r="AZ54" s="89">
        <f>'03 - Vedlejší a ostatní n...'!F30</f>
        <v>0</v>
      </c>
      <c r="BA54" s="89">
        <f>'03 - Vedlejší a ostatní n...'!F31</f>
        <v>0</v>
      </c>
      <c r="BB54" s="89">
        <f>'03 - Vedlejší a ostatní n...'!F32</f>
        <v>0</v>
      </c>
      <c r="BC54" s="89">
        <f>'03 - Vedlejší a ostatní n...'!F33</f>
        <v>0</v>
      </c>
      <c r="BD54" s="91">
        <f>'03 - Vedlejší a ostatní n...'!F34</f>
        <v>0</v>
      </c>
      <c r="BT54" s="87" t="s">
        <v>78</v>
      </c>
      <c r="BV54" s="87" t="s">
        <v>73</v>
      </c>
      <c r="BW54" s="87" t="s">
        <v>89</v>
      </c>
      <c r="BX54" s="87" t="s">
        <v>5</v>
      </c>
      <c r="CL54" s="87" t="s">
        <v>3</v>
      </c>
      <c r="CM54" s="87" t="s">
        <v>81</v>
      </c>
    </row>
    <row r="55" spans="1:91" s="1" customFormat="1" ht="30" customHeight="1">
      <c r="B55" s="34"/>
      <c r="AR55" s="34"/>
    </row>
    <row r="56" spans="1:91" s="1" customFormat="1" ht="6.95" customHeight="1"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34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Rekonstrukce dílen'!C2" tooltip="01 - Rekonstrukce dílen" display="/"/>
    <hyperlink ref="A53" location="'02 - Nájezd'!C2" tooltip="02 - Nájezd" display="/"/>
    <hyperlink ref="A54" location="'03 - Vedlejší a ostatní n...'!C2" tooltip="03 - Vedlejší a ostatní n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87"/>
  <sheetViews>
    <sheetView showGridLines="0" workbookViewId="0">
      <pane ySplit="1" topLeftCell="A2" activePane="bottomLeft" state="frozen"/>
      <selection pane="bottomLeft" activeCell="A16" sqref="A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34"/>
      <c r="C1" s="234"/>
      <c r="D1" s="233" t="s">
        <v>1</v>
      </c>
      <c r="E1" s="234"/>
      <c r="F1" s="235" t="s">
        <v>1199</v>
      </c>
      <c r="G1" s="357" t="s">
        <v>1200</v>
      </c>
      <c r="H1" s="357"/>
      <c r="I1" s="239"/>
      <c r="J1" s="235" t="s">
        <v>1201</v>
      </c>
      <c r="K1" s="233" t="s">
        <v>90</v>
      </c>
      <c r="L1" s="235" t="s">
        <v>1202</v>
      </c>
      <c r="M1" s="235"/>
      <c r="N1" s="235"/>
      <c r="O1" s="235"/>
      <c r="P1" s="235"/>
      <c r="Q1" s="235"/>
      <c r="R1" s="235"/>
      <c r="S1" s="235"/>
      <c r="T1" s="235"/>
      <c r="U1" s="231"/>
      <c r="V1" s="231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19" t="s">
        <v>6</v>
      </c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7" t="s">
        <v>79</v>
      </c>
    </row>
    <row r="3" spans="1:70" ht="6.95" customHeight="1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91</v>
      </c>
      <c r="E4" s="22"/>
      <c r="F4" s="22"/>
      <c r="G4" s="22"/>
      <c r="H4" s="22"/>
      <c r="I4" s="94"/>
      <c r="J4" s="22"/>
      <c r="K4" s="24"/>
      <c r="M4" s="25" t="s">
        <v>11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>
      <c r="B6" s="21"/>
      <c r="C6" s="22"/>
      <c r="D6" s="30" t="s">
        <v>17</v>
      </c>
      <c r="E6" s="22"/>
      <c r="F6" s="22"/>
      <c r="G6" s="22"/>
      <c r="H6" s="22"/>
      <c r="I6" s="94"/>
      <c r="J6" s="22"/>
      <c r="K6" s="24"/>
    </row>
    <row r="7" spans="1:70" ht="22.5" customHeight="1">
      <c r="B7" s="21"/>
      <c r="C7" s="22"/>
      <c r="D7" s="22"/>
      <c r="E7" s="358" t="str">
        <f>'Rekapitulace stavby'!K6</f>
        <v>Rekonstrukce dílen FVTM, Za válcovnou 2016/0022</v>
      </c>
      <c r="F7" s="349"/>
      <c r="G7" s="349"/>
      <c r="H7" s="349"/>
      <c r="I7" s="94"/>
      <c r="J7" s="22"/>
      <c r="K7" s="24"/>
    </row>
    <row r="8" spans="1:70" s="1" customFormat="1" ht="15">
      <c r="B8" s="34"/>
      <c r="C8" s="35"/>
      <c r="D8" s="30" t="s">
        <v>92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>
      <c r="B9" s="34"/>
      <c r="C9" s="35"/>
      <c r="D9" s="35"/>
      <c r="E9" s="359" t="s">
        <v>93</v>
      </c>
      <c r="F9" s="334"/>
      <c r="G9" s="334"/>
      <c r="H9" s="334"/>
      <c r="I9" s="9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80</v>
      </c>
      <c r="G11" s="35"/>
      <c r="H11" s="35"/>
      <c r="I11" s="96" t="s">
        <v>20</v>
      </c>
      <c r="J11" s="28" t="s">
        <v>94</v>
      </c>
      <c r="K11" s="38"/>
    </row>
    <row r="12" spans="1:70" s="1" customFormat="1" ht="14.45" customHeight="1">
      <c r="B12" s="34"/>
      <c r="C12" s="35"/>
      <c r="D12" s="30" t="s">
        <v>21</v>
      </c>
      <c r="E12" s="35"/>
      <c r="F12" s="28" t="s">
        <v>22</v>
      </c>
      <c r="G12" s="35"/>
      <c r="H12" s="35"/>
      <c r="I12" s="96" t="s">
        <v>23</v>
      </c>
      <c r="J12" s="97" t="str">
        <f>'Rekapitulace stavby'!AN8</f>
        <v>9. 7. 2016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>
      <c r="B14" s="34"/>
      <c r="C14" s="35"/>
      <c r="D14" s="30" t="s">
        <v>25</v>
      </c>
      <c r="E14" s="35"/>
      <c r="F14" s="35"/>
      <c r="G14" s="35"/>
      <c r="H14" s="35"/>
      <c r="I14" s="96" t="s">
        <v>26</v>
      </c>
      <c r="J14" s="28" t="s">
        <v>3</v>
      </c>
      <c r="K14" s="38"/>
    </row>
    <row r="15" spans="1:70" s="1" customFormat="1" ht="18" customHeight="1">
      <c r="B15" s="34"/>
      <c r="C15" s="35"/>
      <c r="D15" s="35"/>
      <c r="E15" s="28" t="s">
        <v>28</v>
      </c>
      <c r="F15" s="35"/>
      <c r="G15" s="35"/>
      <c r="H15" s="35"/>
      <c r="I15" s="96" t="s">
        <v>29</v>
      </c>
      <c r="J15" s="28" t="s">
        <v>3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>
      <c r="B17" s="34"/>
      <c r="C17" s="35"/>
      <c r="D17" s="30" t="s">
        <v>30</v>
      </c>
      <c r="E17" s="35"/>
      <c r="F17" s="35"/>
      <c r="G17" s="35"/>
      <c r="H17" s="35"/>
      <c r="I17" s="96" t="s">
        <v>26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29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>
      <c r="B20" s="34"/>
      <c r="C20" s="35"/>
      <c r="D20" s="30" t="s">
        <v>32</v>
      </c>
      <c r="E20" s="35"/>
      <c r="F20" s="35"/>
      <c r="G20" s="35"/>
      <c r="H20" s="35"/>
      <c r="I20" s="96" t="s">
        <v>26</v>
      </c>
      <c r="J20" s="28" t="s">
        <v>3</v>
      </c>
      <c r="K20" s="38"/>
    </row>
    <row r="21" spans="2:11" s="1" customFormat="1" ht="18" customHeight="1">
      <c r="B21" s="34"/>
      <c r="C21" s="35"/>
      <c r="D21" s="35"/>
      <c r="E21" s="28" t="s">
        <v>33</v>
      </c>
      <c r="F21" s="35"/>
      <c r="G21" s="35"/>
      <c r="H21" s="35"/>
      <c r="I21" s="96" t="s">
        <v>29</v>
      </c>
      <c r="J21" s="28" t="s">
        <v>3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>
      <c r="B23" s="34"/>
      <c r="C23" s="35"/>
      <c r="D23" s="30" t="s">
        <v>35</v>
      </c>
      <c r="E23" s="35"/>
      <c r="F23" s="35"/>
      <c r="G23" s="35"/>
      <c r="H23" s="35"/>
      <c r="I23" s="95"/>
      <c r="J23" s="35"/>
      <c r="K23" s="38"/>
    </row>
    <row r="24" spans="2:11" s="6" customFormat="1" ht="48.75" customHeight="1">
      <c r="B24" s="98"/>
      <c r="C24" s="99"/>
      <c r="D24" s="99"/>
      <c r="E24" s="352" t="s">
        <v>36</v>
      </c>
      <c r="F24" s="360"/>
      <c r="G24" s="360"/>
      <c r="H24" s="360"/>
      <c r="I24" s="100"/>
      <c r="J24" s="99"/>
      <c r="K24" s="101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102"/>
      <c r="J26" s="61"/>
      <c r="K26" s="103"/>
    </row>
    <row r="27" spans="2:11" s="1" customFormat="1" ht="25.35" customHeight="1">
      <c r="B27" s="34"/>
      <c r="C27" s="35"/>
      <c r="D27" s="104" t="s">
        <v>37</v>
      </c>
      <c r="E27" s="35"/>
      <c r="F27" s="35"/>
      <c r="G27" s="35"/>
      <c r="H27" s="35"/>
      <c r="I27" s="95"/>
      <c r="J27" s="105">
        <f>ROUND(J104,2)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102"/>
      <c r="J28" s="61"/>
      <c r="K28" s="103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106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7">
        <f>ROUND(SUM(BE104:BE586), 2)</f>
        <v>0</v>
      </c>
      <c r="G30" s="35"/>
      <c r="H30" s="35"/>
      <c r="I30" s="108">
        <v>0.21</v>
      </c>
      <c r="J30" s="107">
        <f>ROUND(ROUND((SUM(BE104:BE586)),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7">
        <f>ROUND(SUM(BF104:BF586), 2)</f>
        <v>0</v>
      </c>
      <c r="G31" s="35"/>
      <c r="H31" s="35"/>
      <c r="I31" s="108">
        <v>0.15</v>
      </c>
      <c r="J31" s="107">
        <f>ROUND(ROUND((SUM(BF104:BF586)),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7">
        <f>ROUND(SUM(BG104:BG586), 2)</f>
        <v>0</v>
      </c>
      <c r="G32" s="35"/>
      <c r="H32" s="35"/>
      <c r="I32" s="108">
        <v>0.21</v>
      </c>
      <c r="J32" s="107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7">
        <f>ROUND(SUM(BH104:BH586), 2)</f>
        <v>0</v>
      </c>
      <c r="G33" s="35"/>
      <c r="H33" s="35"/>
      <c r="I33" s="108">
        <v>0.15</v>
      </c>
      <c r="J33" s="107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7">
        <f>ROUND(SUM(BI104:BI586), 2)</f>
        <v>0</v>
      </c>
      <c r="G34" s="35"/>
      <c r="H34" s="35"/>
      <c r="I34" s="108">
        <v>0</v>
      </c>
      <c r="J34" s="107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>
      <c r="B36" s="34"/>
      <c r="C36" s="109"/>
      <c r="D36" s="110" t="s">
        <v>47</v>
      </c>
      <c r="E36" s="65"/>
      <c r="F36" s="65"/>
      <c r="G36" s="111" t="s">
        <v>48</v>
      </c>
      <c r="H36" s="112" t="s">
        <v>49</v>
      </c>
      <c r="I36" s="113"/>
      <c r="J36" s="114">
        <f>SUM(J27:J34)</f>
        <v>0</v>
      </c>
      <c r="K36" s="115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16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117"/>
      <c r="J41" s="53"/>
      <c r="K41" s="118"/>
    </row>
    <row r="42" spans="2:11" s="1" customFormat="1" ht="36.950000000000003" customHeight="1">
      <c r="B42" s="34"/>
      <c r="C42" s="23" t="s">
        <v>95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>
      <c r="B44" s="34"/>
      <c r="C44" s="30" t="s">
        <v>17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>
      <c r="B45" s="34"/>
      <c r="C45" s="35"/>
      <c r="D45" s="35"/>
      <c r="E45" s="358" t="str">
        <f>E7</f>
        <v>Rekonstrukce dílen FVTM, Za válcovnou 2016/0022</v>
      </c>
      <c r="F45" s="334"/>
      <c r="G45" s="334"/>
      <c r="H45" s="334"/>
      <c r="I45" s="95"/>
      <c r="J45" s="35"/>
      <c r="K45" s="38"/>
    </row>
    <row r="46" spans="2:11" s="1" customFormat="1" ht="14.45" customHeight="1">
      <c r="B46" s="34"/>
      <c r="C46" s="30" t="s">
        <v>92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>
      <c r="B47" s="34"/>
      <c r="C47" s="35"/>
      <c r="D47" s="35"/>
      <c r="E47" s="359" t="str">
        <f>E9</f>
        <v>01 - Rekonstrukce dílen</v>
      </c>
      <c r="F47" s="334"/>
      <c r="G47" s="334"/>
      <c r="H47" s="334"/>
      <c r="I47" s="9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>
      <c r="B49" s="34"/>
      <c r="C49" s="30" t="s">
        <v>21</v>
      </c>
      <c r="D49" s="35"/>
      <c r="E49" s="35"/>
      <c r="F49" s="28" t="str">
        <f>F12</f>
        <v>Ústí nad Labem</v>
      </c>
      <c r="G49" s="35"/>
      <c r="H49" s="35"/>
      <c r="I49" s="96" t="s">
        <v>23</v>
      </c>
      <c r="J49" s="97" t="str">
        <f>IF(J12="","",J12)</f>
        <v>9. 7. 2016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>
      <c r="B51" s="34"/>
      <c r="C51" s="30" t="s">
        <v>25</v>
      </c>
      <c r="D51" s="35"/>
      <c r="E51" s="35"/>
      <c r="F51" s="28" t="str">
        <f>E15</f>
        <v>UJEP v Ústí nad Labem</v>
      </c>
      <c r="G51" s="35"/>
      <c r="H51" s="35"/>
      <c r="I51" s="96" t="s">
        <v>32</v>
      </c>
      <c r="J51" s="28" t="str">
        <f>E21</f>
        <v>Projekty CZ, s.r.o.</v>
      </c>
      <c r="K51" s="38"/>
    </row>
    <row r="52" spans="2:47" s="1" customFormat="1" ht="14.45" customHeight="1">
      <c r="B52" s="34"/>
      <c r="C52" s="30" t="s">
        <v>30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>
      <c r="B54" s="34"/>
      <c r="C54" s="119" t="s">
        <v>96</v>
      </c>
      <c r="D54" s="109"/>
      <c r="E54" s="109"/>
      <c r="F54" s="109"/>
      <c r="G54" s="109"/>
      <c r="H54" s="109"/>
      <c r="I54" s="120"/>
      <c r="J54" s="121" t="s">
        <v>97</v>
      </c>
      <c r="K54" s="122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>
      <c r="B56" s="34"/>
      <c r="C56" s="123" t="s">
        <v>98</v>
      </c>
      <c r="D56" s="35"/>
      <c r="E56" s="35"/>
      <c r="F56" s="35"/>
      <c r="G56" s="35"/>
      <c r="H56" s="35"/>
      <c r="I56" s="95"/>
      <c r="J56" s="105">
        <f>J104</f>
        <v>0</v>
      </c>
      <c r="K56" s="38"/>
      <c r="AU56" s="17" t="s">
        <v>99</v>
      </c>
    </row>
    <row r="57" spans="2:47" s="7" customFormat="1" ht="24.95" customHeight="1">
      <c r="B57" s="124"/>
      <c r="C57" s="125"/>
      <c r="D57" s="126" t="s">
        <v>100</v>
      </c>
      <c r="E57" s="127"/>
      <c r="F57" s="127"/>
      <c r="G57" s="127"/>
      <c r="H57" s="127"/>
      <c r="I57" s="128"/>
      <c r="J57" s="129">
        <f>J105</f>
        <v>0</v>
      </c>
      <c r="K57" s="130"/>
    </row>
    <row r="58" spans="2:47" s="8" customFormat="1" ht="19.899999999999999" customHeight="1">
      <c r="B58" s="131"/>
      <c r="C58" s="132"/>
      <c r="D58" s="133" t="s">
        <v>101</v>
      </c>
      <c r="E58" s="134"/>
      <c r="F58" s="134"/>
      <c r="G58" s="134"/>
      <c r="H58" s="134"/>
      <c r="I58" s="135"/>
      <c r="J58" s="136">
        <f>J106</f>
        <v>0</v>
      </c>
      <c r="K58" s="137"/>
    </row>
    <row r="59" spans="2:47" s="8" customFormat="1" ht="19.899999999999999" customHeight="1">
      <c r="B59" s="131"/>
      <c r="C59" s="132"/>
      <c r="D59" s="133" t="s">
        <v>102</v>
      </c>
      <c r="E59" s="134"/>
      <c r="F59" s="134"/>
      <c r="G59" s="134"/>
      <c r="H59" s="134"/>
      <c r="I59" s="135"/>
      <c r="J59" s="136">
        <f>J125</f>
        <v>0</v>
      </c>
      <c r="K59" s="137"/>
    </row>
    <row r="60" spans="2:47" s="8" customFormat="1" ht="19.899999999999999" customHeight="1">
      <c r="B60" s="131"/>
      <c r="C60" s="132"/>
      <c r="D60" s="133" t="s">
        <v>103</v>
      </c>
      <c r="E60" s="134"/>
      <c r="F60" s="134"/>
      <c r="G60" s="134"/>
      <c r="H60" s="134"/>
      <c r="I60" s="135"/>
      <c r="J60" s="136">
        <f>J155</f>
        <v>0</v>
      </c>
      <c r="K60" s="137"/>
    </row>
    <row r="61" spans="2:47" s="8" customFormat="1" ht="19.899999999999999" customHeight="1">
      <c r="B61" s="131"/>
      <c r="C61" s="132"/>
      <c r="D61" s="133" t="s">
        <v>104</v>
      </c>
      <c r="E61" s="134"/>
      <c r="F61" s="134"/>
      <c r="G61" s="134"/>
      <c r="H61" s="134"/>
      <c r="I61" s="135"/>
      <c r="J61" s="136">
        <f>J182</f>
        <v>0</v>
      </c>
      <c r="K61" s="137"/>
    </row>
    <row r="62" spans="2:47" s="8" customFormat="1" ht="19.899999999999999" customHeight="1">
      <c r="B62" s="131"/>
      <c r="C62" s="132"/>
      <c r="D62" s="133" t="s">
        <v>105</v>
      </c>
      <c r="E62" s="134"/>
      <c r="F62" s="134"/>
      <c r="G62" s="134"/>
      <c r="H62" s="134"/>
      <c r="I62" s="135"/>
      <c r="J62" s="136">
        <f>J203</f>
        <v>0</v>
      </c>
      <c r="K62" s="137"/>
    </row>
    <row r="63" spans="2:47" s="8" customFormat="1" ht="19.899999999999999" customHeight="1">
      <c r="B63" s="131"/>
      <c r="C63" s="132"/>
      <c r="D63" s="133" t="s">
        <v>106</v>
      </c>
      <c r="E63" s="134"/>
      <c r="F63" s="134"/>
      <c r="G63" s="134"/>
      <c r="H63" s="134"/>
      <c r="I63" s="135"/>
      <c r="J63" s="136">
        <f>J245</f>
        <v>0</v>
      </c>
      <c r="K63" s="137"/>
    </row>
    <row r="64" spans="2:47" s="8" customFormat="1" ht="19.899999999999999" customHeight="1">
      <c r="B64" s="131"/>
      <c r="C64" s="132"/>
      <c r="D64" s="133" t="s">
        <v>107</v>
      </c>
      <c r="E64" s="134"/>
      <c r="F64" s="134"/>
      <c r="G64" s="134"/>
      <c r="H64" s="134"/>
      <c r="I64" s="135"/>
      <c r="J64" s="136">
        <f>J259</f>
        <v>0</v>
      </c>
      <c r="K64" s="137"/>
    </row>
    <row r="65" spans="2:11" s="8" customFormat="1" ht="19.899999999999999" customHeight="1">
      <c r="B65" s="131"/>
      <c r="C65" s="132"/>
      <c r="D65" s="133" t="s">
        <v>108</v>
      </c>
      <c r="E65" s="134"/>
      <c r="F65" s="134"/>
      <c r="G65" s="134"/>
      <c r="H65" s="134"/>
      <c r="I65" s="135"/>
      <c r="J65" s="136">
        <f>J264</f>
        <v>0</v>
      </c>
      <c r="K65" s="137"/>
    </row>
    <row r="66" spans="2:11" s="8" customFormat="1" ht="19.899999999999999" customHeight="1">
      <c r="B66" s="131"/>
      <c r="C66" s="132"/>
      <c r="D66" s="133" t="s">
        <v>109</v>
      </c>
      <c r="E66" s="134"/>
      <c r="F66" s="134"/>
      <c r="G66" s="134"/>
      <c r="H66" s="134"/>
      <c r="I66" s="135"/>
      <c r="J66" s="136">
        <f>J290</f>
        <v>0</v>
      </c>
      <c r="K66" s="137"/>
    </row>
    <row r="67" spans="2:11" s="8" customFormat="1" ht="19.899999999999999" customHeight="1">
      <c r="B67" s="131"/>
      <c r="C67" s="132"/>
      <c r="D67" s="133" t="s">
        <v>110</v>
      </c>
      <c r="E67" s="134"/>
      <c r="F67" s="134"/>
      <c r="G67" s="134"/>
      <c r="H67" s="134"/>
      <c r="I67" s="135"/>
      <c r="J67" s="136">
        <f>J354</f>
        <v>0</v>
      </c>
      <c r="K67" s="137"/>
    </row>
    <row r="68" spans="2:11" s="8" customFormat="1" ht="19.899999999999999" customHeight="1">
      <c r="B68" s="131"/>
      <c r="C68" s="132"/>
      <c r="D68" s="133" t="s">
        <v>111</v>
      </c>
      <c r="E68" s="134"/>
      <c r="F68" s="134"/>
      <c r="G68" s="134"/>
      <c r="H68" s="134"/>
      <c r="I68" s="135"/>
      <c r="J68" s="136">
        <f>J363</f>
        <v>0</v>
      </c>
      <c r="K68" s="137"/>
    </row>
    <row r="69" spans="2:11" s="7" customFormat="1" ht="24.95" customHeight="1">
      <c r="B69" s="124"/>
      <c r="C69" s="125"/>
      <c r="D69" s="126" t="s">
        <v>112</v>
      </c>
      <c r="E69" s="127"/>
      <c r="F69" s="127"/>
      <c r="G69" s="127"/>
      <c r="H69" s="127"/>
      <c r="I69" s="128"/>
      <c r="J69" s="129">
        <f>J365</f>
        <v>0</v>
      </c>
      <c r="K69" s="130"/>
    </row>
    <row r="70" spans="2:11" s="8" customFormat="1" ht="19.899999999999999" customHeight="1">
      <c r="B70" s="131"/>
      <c r="C70" s="132"/>
      <c r="D70" s="133" t="s">
        <v>113</v>
      </c>
      <c r="E70" s="134"/>
      <c r="F70" s="134"/>
      <c r="G70" s="134"/>
      <c r="H70" s="134"/>
      <c r="I70" s="135"/>
      <c r="J70" s="136">
        <f>J366</f>
        <v>0</v>
      </c>
      <c r="K70" s="137"/>
    </row>
    <row r="71" spans="2:11" s="8" customFormat="1" ht="19.899999999999999" customHeight="1">
      <c r="B71" s="131"/>
      <c r="C71" s="132"/>
      <c r="D71" s="133" t="s">
        <v>114</v>
      </c>
      <c r="E71" s="134"/>
      <c r="F71" s="134"/>
      <c r="G71" s="134"/>
      <c r="H71" s="134"/>
      <c r="I71" s="135"/>
      <c r="J71" s="136">
        <f>J379</f>
        <v>0</v>
      </c>
      <c r="K71" s="137"/>
    </row>
    <row r="72" spans="2:11" s="8" customFormat="1" ht="19.899999999999999" customHeight="1">
      <c r="B72" s="131"/>
      <c r="C72" s="132"/>
      <c r="D72" s="133" t="s">
        <v>115</v>
      </c>
      <c r="E72" s="134"/>
      <c r="F72" s="134"/>
      <c r="G72" s="134"/>
      <c r="H72" s="134"/>
      <c r="I72" s="135"/>
      <c r="J72" s="136">
        <f>J391</f>
        <v>0</v>
      </c>
      <c r="K72" s="137"/>
    </row>
    <row r="73" spans="2:11" s="8" customFormat="1" ht="19.899999999999999" customHeight="1">
      <c r="B73" s="131"/>
      <c r="C73" s="132"/>
      <c r="D73" s="133" t="s">
        <v>116</v>
      </c>
      <c r="E73" s="134"/>
      <c r="F73" s="134"/>
      <c r="G73" s="134"/>
      <c r="H73" s="134"/>
      <c r="I73" s="135"/>
      <c r="J73" s="136">
        <f>J395</f>
        <v>0</v>
      </c>
      <c r="K73" s="137"/>
    </row>
    <row r="74" spans="2:11" s="8" customFormat="1" ht="19.899999999999999" customHeight="1">
      <c r="B74" s="131"/>
      <c r="C74" s="132"/>
      <c r="D74" s="133" t="s">
        <v>117</v>
      </c>
      <c r="E74" s="134"/>
      <c r="F74" s="134"/>
      <c r="G74" s="134"/>
      <c r="H74" s="134"/>
      <c r="I74" s="135"/>
      <c r="J74" s="136">
        <f>J399</f>
        <v>0</v>
      </c>
      <c r="K74" s="137"/>
    </row>
    <row r="75" spans="2:11" s="8" customFormat="1" ht="19.899999999999999" customHeight="1">
      <c r="B75" s="131"/>
      <c r="C75" s="132"/>
      <c r="D75" s="133" t="s">
        <v>118</v>
      </c>
      <c r="E75" s="134"/>
      <c r="F75" s="134"/>
      <c r="G75" s="134"/>
      <c r="H75" s="134"/>
      <c r="I75" s="135"/>
      <c r="J75" s="136">
        <f>J403</f>
        <v>0</v>
      </c>
      <c r="K75" s="137"/>
    </row>
    <row r="76" spans="2:11" s="8" customFormat="1" ht="19.899999999999999" customHeight="1">
      <c r="B76" s="131"/>
      <c r="C76" s="132"/>
      <c r="D76" s="133" t="s">
        <v>119</v>
      </c>
      <c r="E76" s="134"/>
      <c r="F76" s="134"/>
      <c r="G76" s="134"/>
      <c r="H76" s="134"/>
      <c r="I76" s="135"/>
      <c r="J76" s="136">
        <f>J445</f>
        <v>0</v>
      </c>
      <c r="K76" s="137"/>
    </row>
    <row r="77" spans="2:11" s="8" customFormat="1" ht="19.899999999999999" customHeight="1">
      <c r="B77" s="131"/>
      <c r="C77" s="132"/>
      <c r="D77" s="133" t="s">
        <v>120</v>
      </c>
      <c r="E77" s="134"/>
      <c r="F77" s="134"/>
      <c r="G77" s="134"/>
      <c r="H77" s="134"/>
      <c r="I77" s="135"/>
      <c r="J77" s="136">
        <f>J470</f>
        <v>0</v>
      </c>
      <c r="K77" s="137"/>
    </row>
    <row r="78" spans="2:11" s="8" customFormat="1" ht="19.899999999999999" customHeight="1">
      <c r="B78" s="131"/>
      <c r="C78" s="132"/>
      <c r="D78" s="133" t="s">
        <v>121</v>
      </c>
      <c r="E78" s="134"/>
      <c r="F78" s="134"/>
      <c r="G78" s="134"/>
      <c r="H78" s="134"/>
      <c r="I78" s="135"/>
      <c r="J78" s="136">
        <f>J485</f>
        <v>0</v>
      </c>
      <c r="K78" s="137"/>
    </row>
    <row r="79" spans="2:11" s="8" customFormat="1" ht="19.899999999999999" customHeight="1">
      <c r="B79" s="131"/>
      <c r="C79" s="132"/>
      <c r="D79" s="133" t="s">
        <v>122</v>
      </c>
      <c r="E79" s="134"/>
      <c r="F79" s="134"/>
      <c r="G79" s="134"/>
      <c r="H79" s="134"/>
      <c r="I79" s="135"/>
      <c r="J79" s="136">
        <f>J506</f>
        <v>0</v>
      </c>
      <c r="K79" s="137"/>
    </row>
    <row r="80" spans="2:11" s="8" customFormat="1" ht="19.899999999999999" customHeight="1">
      <c r="B80" s="131"/>
      <c r="C80" s="132"/>
      <c r="D80" s="133" t="s">
        <v>123</v>
      </c>
      <c r="E80" s="134"/>
      <c r="F80" s="134"/>
      <c r="G80" s="134"/>
      <c r="H80" s="134"/>
      <c r="I80" s="135"/>
      <c r="J80" s="136">
        <f>J521</f>
        <v>0</v>
      </c>
      <c r="K80" s="137"/>
    </row>
    <row r="81" spans="2:12" s="8" customFormat="1" ht="19.899999999999999" customHeight="1">
      <c r="B81" s="131"/>
      <c r="C81" s="132"/>
      <c r="D81" s="133" t="s">
        <v>124</v>
      </c>
      <c r="E81" s="134"/>
      <c r="F81" s="134"/>
      <c r="G81" s="134"/>
      <c r="H81" s="134"/>
      <c r="I81" s="135"/>
      <c r="J81" s="136">
        <f>J525</f>
        <v>0</v>
      </c>
      <c r="K81" s="137"/>
    </row>
    <row r="82" spans="2:12" s="8" customFormat="1" ht="19.899999999999999" customHeight="1">
      <c r="B82" s="131"/>
      <c r="C82" s="132"/>
      <c r="D82" s="133" t="s">
        <v>125</v>
      </c>
      <c r="E82" s="134"/>
      <c r="F82" s="134"/>
      <c r="G82" s="134"/>
      <c r="H82" s="134"/>
      <c r="I82" s="135"/>
      <c r="J82" s="136">
        <f>J544</f>
        <v>0</v>
      </c>
      <c r="K82" s="137"/>
    </row>
    <row r="83" spans="2:12" s="8" customFormat="1" ht="19.899999999999999" customHeight="1">
      <c r="B83" s="131"/>
      <c r="C83" s="132"/>
      <c r="D83" s="133" t="s">
        <v>126</v>
      </c>
      <c r="E83" s="134"/>
      <c r="F83" s="134"/>
      <c r="G83" s="134"/>
      <c r="H83" s="134"/>
      <c r="I83" s="135"/>
      <c r="J83" s="136">
        <f>J561</f>
        <v>0</v>
      </c>
      <c r="K83" s="137"/>
    </row>
    <row r="84" spans="2:12" s="8" customFormat="1" ht="19.899999999999999" customHeight="1">
      <c r="B84" s="131"/>
      <c r="C84" s="132"/>
      <c r="D84" s="133" t="s">
        <v>127</v>
      </c>
      <c r="E84" s="134"/>
      <c r="F84" s="134"/>
      <c r="G84" s="134"/>
      <c r="H84" s="134"/>
      <c r="I84" s="135"/>
      <c r="J84" s="136">
        <f>J576</f>
        <v>0</v>
      </c>
      <c r="K84" s="137"/>
    </row>
    <row r="85" spans="2:12" s="1" customFormat="1" ht="21.75" customHeight="1">
      <c r="B85" s="34"/>
      <c r="C85" s="35"/>
      <c r="D85" s="35"/>
      <c r="E85" s="35"/>
      <c r="F85" s="35"/>
      <c r="G85" s="35"/>
      <c r="H85" s="35"/>
      <c r="I85" s="95"/>
      <c r="J85" s="35"/>
      <c r="K85" s="38"/>
    </row>
    <row r="86" spans="2:12" s="1" customFormat="1" ht="6.95" customHeight="1">
      <c r="B86" s="49"/>
      <c r="C86" s="50"/>
      <c r="D86" s="50"/>
      <c r="E86" s="50"/>
      <c r="F86" s="50"/>
      <c r="G86" s="50"/>
      <c r="H86" s="50"/>
      <c r="I86" s="116"/>
      <c r="J86" s="50"/>
      <c r="K86" s="51"/>
    </row>
    <row r="90" spans="2:12" s="1" customFormat="1" ht="6.95" customHeight="1">
      <c r="B90" s="52"/>
      <c r="C90" s="53"/>
      <c r="D90" s="53"/>
      <c r="E90" s="53"/>
      <c r="F90" s="53"/>
      <c r="G90" s="53"/>
      <c r="H90" s="53"/>
      <c r="I90" s="117"/>
      <c r="J90" s="53"/>
      <c r="K90" s="53"/>
      <c r="L90" s="34"/>
    </row>
    <row r="91" spans="2:12" s="1" customFormat="1" ht="36.950000000000003" customHeight="1">
      <c r="B91" s="34"/>
      <c r="C91" s="54" t="s">
        <v>128</v>
      </c>
      <c r="L91" s="34"/>
    </row>
    <row r="92" spans="2:12" s="1" customFormat="1" ht="6.95" customHeight="1">
      <c r="B92" s="34"/>
      <c r="L92" s="34"/>
    </row>
    <row r="93" spans="2:12" s="1" customFormat="1" ht="14.45" customHeight="1">
      <c r="B93" s="34"/>
      <c r="C93" s="56" t="s">
        <v>17</v>
      </c>
      <c r="L93" s="34"/>
    </row>
    <row r="94" spans="2:12" s="1" customFormat="1" ht="22.5" customHeight="1">
      <c r="B94" s="34"/>
      <c r="E94" s="356" t="str">
        <f>E7</f>
        <v>Rekonstrukce dílen FVTM, Za válcovnou 2016/0022</v>
      </c>
      <c r="F94" s="329"/>
      <c r="G94" s="329"/>
      <c r="H94" s="329"/>
      <c r="L94" s="34"/>
    </row>
    <row r="95" spans="2:12" s="1" customFormat="1" ht="14.45" customHeight="1">
      <c r="B95" s="34"/>
      <c r="C95" s="56" t="s">
        <v>92</v>
      </c>
      <c r="L95" s="34"/>
    </row>
    <row r="96" spans="2:12" s="1" customFormat="1" ht="23.25" customHeight="1">
      <c r="B96" s="34"/>
      <c r="E96" s="326" t="str">
        <f>E9</f>
        <v>01 - Rekonstrukce dílen</v>
      </c>
      <c r="F96" s="329"/>
      <c r="G96" s="329"/>
      <c r="H96" s="329"/>
      <c r="L96" s="34"/>
    </row>
    <row r="97" spans="2:65" s="1" customFormat="1" ht="6.95" customHeight="1">
      <c r="B97" s="34"/>
      <c r="L97" s="34"/>
    </row>
    <row r="98" spans="2:65" s="1" customFormat="1" ht="18" customHeight="1">
      <c r="B98" s="34"/>
      <c r="C98" s="56" t="s">
        <v>21</v>
      </c>
      <c r="F98" s="138" t="str">
        <f>F12</f>
        <v>Ústí nad Labem</v>
      </c>
      <c r="I98" s="139" t="s">
        <v>23</v>
      </c>
      <c r="J98" s="60" t="str">
        <f>IF(J12="","",J12)</f>
        <v>9. 7. 2016</v>
      </c>
      <c r="L98" s="34"/>
    </row>
    <row r="99" spans="2:65" s="1" customFormat="1" ht="6.95" customHeight="1">
      <c r="B99" s="34"/>
      <c r="L99" s="34"/>
    </row>
    <row r="100" spans="2:65" s="1" customFormat="1" ht="15">
      <c r="B100" s="34"/>
      <c r="C100" s="56" t="s">
        <v>25</v>
      </c>
      <c r="F100" s="138" t="str">
        <f>E15</f>
        <v>UJEP v Ústí nad Labem</v>
      </c>
      <c r="I100" s="139" t="s">
        <v>32</v>
      </c>
      <c r="J100" s="138" t="str">
        <f>E21</f>
        <v>Projekty CZ, s.r.o.</v>
      </c>
      <c r="L100" s="34"/>
    </row>
    <row r="101" spans="2:65" s="1" customFormat="1" ht="14.45" customHeight="1">
      <c r="B101" s="34"/>
      <c r="C101" s="56" t="s">
        <v>30</v>
      </c>
      <c r="F101" s="138" t="str">
        <f>IF(E18="","",E18)</f>
        <v/>
      </c>
      <c r="L101" s="34"/>
    </row>
    <row r="102" spans="2:65" s="1" customFormat="1" ht="10.35" customHeight="1">
      <c r="B102" s="34"/>
      <c r="L102" s="34"/>
    </row>
    <row r="103" spans="2:65" s="9" customFormat="1" ht="29.25" customHeight="1">
      <c r="B103" s="140"/>
      <c r="C103" s="141" t="s">
        <v>129</v>
      </c>
      <c r="D103" s="142" t="s">
        <v>56</v>
      </c>
      <c r="E103" s="142" t="s">
        <v>52</v>
      </c>
      <c r="F103" s="142" t="s">
        <v>130</v>
      </c>
      <c r="G103" s="142" t="s">
        <v>131</v>
      </c>
      <c r="H103" s="142" t="s">
        <v>132</v>
      </c>
      <c r="I103" s="143" t="s">
        <v>133</v>
      </c>
      <c r="J103" s="142" t="s">
        <v>97</v>
      </c>
      <c r="K103" s="144" t="s">
        <v>134</v>
      </c>
      <c r="L103" s="140"/>
      <c r="M103" s="67" t="s">
        <v>135</v>
      </c>
      <c r="N103" s="68" t="s">
        <v>41</v>
      </c>
      <c r="O103" s="68" t="s">
        <v>136</v>
      </c>
      <c r="P103" s="68" t="s">
        <v>137</v>
      </c>
      <c r="Q103" s="68" t="s">
        <v>138</v>
      </c>
      <c r="R103" s="68" t="s">
        <v>139</v>
      </c>
      <c r="S103" s="68" t="s">
        <v>140</v>
      </c>
      <c r="T103" s="69" t="s">
        <v>141</v>
      </c>
    </row>
    <row r="104" spans="2:65" s="1" customFormat="1" ht="29.25" customHeight="1">
      <c r="B104" s="34"/>
      <c r="C104" s="71" t="s">
        <v>98</v>
      </c>
      <c r="J104" s="145">
        <f>BK104</f>
        <v>0</v>
      </c>
      <c r="L104" s="34"/>
      <c r="M104" s="70"/>
      <c r="N104" s="61"/>
      <c r="O104" s="61"/>
      <c r="P104" s="146">
        <f>P105+P365</f>
        <v>0</v>
      </c>
      <c r="Q104" s="61"/>
      <c r="R104" s="146">
        <f>R105+R365</f>
        <v>183.01158562000001</v>
      </c>
      <c r="S104" s="61"/>
      <c r="T104" s="147">
        <f>T105+T365</f>
        <v>146.858769</v>
      </c>
      <c r="AT104" s="17" t="s">
        <v>70</v>
      </c>
      <c r="AU104" s="17" t="s">
        <v>99</v>
      </c>
      <c r="BK104" s="148">
        <f>BK105+BK365</f>
        <v>0</v>
      </c>
    </row>
    <row r="105" spans="2:65" s="10" customFormat="1" ht="37.35" customHeight="1">
      <c r="B105" s="149"/>
      <c r="D105" s="150" t="s">
        <v>70</v>
      </c>
      <c r="E105" s="151" t="s">
        <v>142</v>
      </c>
      <c r="F105" s="151" t="s">
        <v>143</v>
      </c>
      <c r="I105" s="152"/>
      <c r="J105" s="153">
        <f>BK105</f>
        <v>0</v>
      </c>
      <c r="L105" s="149"/>
      <c r="M105" s="154"/>
      <c r="N105" s="155"/>
      <c r="O105" s="155"/>
      <c r="P105" s="156">
        <f>P106+P125+P155+P182+P203+P245+P259+P264+P290+P354+P363</f>
        <v>0</v>
      </c>
      <c r="Q105" s="155"/>
      <c r="R105" s="156">
        <f>R106+R125+R155+R182+R203+R245+R259+R264+R290+R354+R363</f>
        <v>173.78350548</v>
      </c>
      <c r="S105" s="155"/>
      <c r="T105" s="157">
        <f>T106+T125+T155+T182+T203+T245+T259+T264+T290+T354+T363</f>
        <v>145.84095099999999</v>
      </c>
      <c r="AR105" s="150" t="s">
        <v>78</v>
      </c>
      <c r="AT105" s="158" t="s">
        <v>70</v>
      </c>
      <c r="AU105" s="158" t="s">
        <v>71</v>
      </c>
      <c r="AY105" s="150" t="s">
        <v>144</v>
      </c>
      <c r="BK105" s="159">
        <f>BK106+BK125+BK155+BK182+BK203+BK245+BK259+BK264+BK290+BK354+BK363</f>
        <v>0</v>
      </c>
    </row>
    <row r="106" spans="2:65" s="10" customFormat="1" ht="19.899999999999999" customHeight="1">
      <c r="B106" s="149"/>
      <c r="D106" s="160" t="s">
        <v>70</v>
      </c>
      <c r="E106" s="161" t="s">
        <v>145</v>
      </c>
      <c r="F106" s="161" t="s">
        <v>146</v>
      </c>
      <c r="I106" s="152"/>
      <c r="J106" s="162">
        <f>BK106</f>
        <v>0</v>
      </c>
      <c r="L106" s="149"/>
      <c r="M106" s="154"/>
      <c r="N106" s="155"/>
      <c r="O106" s="155"/>
      <c r="P106" s="156">
        <f>SUM(P107:P124)</f>
        <v>0</v>
      </c>
      <c r="Q106" s="155"/>
      <c r="R106" s="156">
        <f>SUM(R107:R124)</f>
        <v>2.2404661499999996</v>
      </c>
      <c r="S106" s="155"/>
      <c r="T106" s="157">
        <f>SUM(T107:T124)</f>
        <v>0</v>
      </c>
      <c r="AR106" s="150" t="s">
        <v>78</v>
      </c>
      <c r="AT106" s="158" t="s">
        <v>70</v>
      </c>
      <c r="AU106" s="158" t="s">
        <v>78</v>
      </c>
      <c r="AY106" s="150" t="s">
        <v>144</v>
      </c>
      <c r="BK106" s="159">
        <f>SUM(BK107:BK124)</f>
        <v>0</v>
      </c>
    </row>
    <row r="107" spans="2:65" s="1" customFormat="1" ht="57" customHeight="1">
      <c r="B107" s="163"/>
      <c r="C107" s="164" t="s">
        <v>78</v>
      </c>
      <c r="D107" s="164" t="s">
        <v>147</v>
      </c>
      <c r="E107" s="165" t="s">
        <v>148</v>
      </c>
      <c r="F107" s="166" t="s">
        <v>149</v>
      </c>
      <c r="G107" s="167" t="s">
        <v>150</v>
      </c>
      <c r="H107" s="168">
        <v>0.14399999999999999</v>
      </c>
      <c r="I107" s="169"/>
      <c r="J107" s="170">
        <f>ROUND(I107*H107,2)</f>
        <v>0</v>
      </c>
      <c r="K107" s="166" t="s">
        <v>151</v>
      </c>
      <c r="L107" s="34"/>
      <c r="M107" s="171" t="s">
        <v>3</v>
      </c>
      <c r="N107" s="172" t="s">
        <v>42</v>
      </c>
      <c r="O107" s="35"/>
      <c r="P107" s="173">
        <f>O107*H107</f>
        <v>0</v>
      </c>
      <c r="Q107" s="173">
        <v>2.8420800000000002</v>
      </c>
      <c r="R107" s="173">
        <f>Q107*H107</f>
        <v>0.40925951999999999</v>
      </c>
      <c r="S107" s="173">
        <v>0</v>
      </c>
      <c r="T107" s="174">
        <f>S107*H107</f>
        <v>0</v>
      </c>
      <c r="AR107" s="17" t="s">
        <v>152</v>
      </c>
      <c r="AT107" s="17" t="s">
        <v>147</v>
      </c>
      <c r="AU107" s="17" t="s">
        <v>81</v>
      </c>
      <c r="AY107" s="17" t="s">
        <v>144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17" t="s">
        <v>78</v>
      </c>
      <c r="BK107" s="175">
        <f>ROUND(I107*H107,2)</f>
        <v>0</v>
      </c>
      <c r="BL107" s="17" t="s">
        <v>152</v>
      </c>
      <c r="BM107" s="17" t="s">
        <v>153</v>
      </c>
    </row>
    <row r="108" spans="2:65" s="11" customFormat="1">
      <c r="B108" s="176"/>
      <c r="D108" s="177" t="s">
        <v>154</v>
      </c>
      <c r="E108" s="178" t="s">
        <v>3</v>
      </c>
      <c r="F108" s="179" t="s">
        <v>155</v>
      </c>
      <c r="H108" s="180">
        <v>0.14399999999999999</v>
      </c>
      <c r="I108" s="181"/>
      <c r="L108" s="176"/>
      <c r="M108" s="182"/>
      <c r="N108" s="183"/>
      <c r="O108" s="183"/>
      <c r="P108" s="183"/>
      <c r="Q108" s="183"/>
      <c r="R108" s="183"/>
      <c r="S108" s="183"/>
      <c r="T108" s="184"/>
      <c r="AT108" s="185" t="s">
        <v>154</v>
      </c>
      <c r="AU108" s="185" t="s">
        <v>81</v>
      </c>
      <c r="AV108" s="11" t="s">
        <v>81</v>
      </c>
      <c r="AW108" s="11" t="s">
        <v>34</v>
      </c>
      <c r="AX108" s="11" t="s">
        <v>78</v>
      </c>
      <c r="AY108" s="185" t="s">
        <v>144</v>
      </c>
    </row>
    <row r="109" spans="2:65" s="1" customFormat="1" ht="31.5" customHeight="1">
      <c r="B109" s="163"/>
      <c r="C109" s="164" t="s">
        <v>81</v>
      </c>
      <c r="D109" s="164" t="s">
        <v>147</v>
      </c>
      <c r="E109" s="165" t="s">
        <v>156</v>
      </c>
      <c r="F109" s="166" t="s">
        <v>157</v>
      </c>
      <c r="G109" s="167" t="s">
        <v>150</v>
      </c>
      <c r="H109" s="168">
        <v>0.66</v>
      </c>
      <c r="I109" s="169"/>
      <c r="J109" s="170">
        <f>ROUND(I109*H109,2)</f>
        <v>0</v>
      </c>
      <c r="K109" s="166" t="s">
        <v>151</v>
      </c>
      <c r="L109" s="34"/>
      <c r="M109" s="171" t="s">
        <v>3</v>
      </c>
      <c r="N109" s="172" t="s">
        <v>42</v>
      </c>
      <c r="O109" s="35"/>
      <c r="P109" s="173">
        <f>O109*H109</f>
        <v>0</v>
      </c>
      <c r="Q109" s="173">
        <v>2.4583200000000001</v>
      </c>
      <c r="R109" s="173">
        <f>Q109*H109</f>
        <v>1.6224912</v>
      </c>
      <c r="S109" s="173">
        <v>0</v>
      </c>
      <c r="T109" s="174">
        <f>S109*H109</f>
        <v>0</v>
      </c>
      <c r="AR109" s="17" t="s">
        <v>152</v>
      </c>
      <c r="AT109" s="17" t="s">
        <v>147</v>
      </c>
      <c r="AU109" s="17" t="s">
        <v>81</v>
      </c>
      <c r="AY109" s="17" t="s">
        <v>144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78</v>
      </c>
      <c r="BK109" s="175">
        <f>ROUND(I109*H109,2)</f>
        <v>0</v>
      </c>
      <c r="BL109" s="17" t="s">
        <v>152</v>
      </c>
      <c r="BM109" s="17" t="s">
        <v>158</v>
      </c>
    </row>
    <row r="110" spans="2:65" s="12" customFormat="1">
      <c r="B110" s="186"/>
      <c r="D110" s="187" t="s">
        <v>154</v>
      </c>
      <c r="E110" s="188" t="s">
        <v>3</v>
      </c>
      <c r="F110" s="189" t="s">
        <v>159</v>
      </c>
      <c r="H110" s="190" t="s">
        <v>3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0" t="s">
        <v>154</v>
      </c>
      <c r="AU110" s="190" t="s">
        <v>81</v>
      </c>
      <c r="AV110" s="12" t="s">
        <v>78</v>
      </c>
      <c r="AW110" s="12" t="s">
        <v>34</v>
      </c>
      <c r="AX110" s="12" t="s">
        <v>71</v>
      </c>
      <c r="AY110" s="190" t="s">
        <v>144</v>
      </c>
    </row>
    <row r="111" spans="2:65" s="11" customFormat="1">
      <c r="B111" s="176"/>
      <c r="D111" s="177" t="s">
        <v>154</v>
      </c>
      <c r="E111" s="178" t="s">
        <v>3</v>
      </c>
      <c r="F111" s="179" t="s">
        <v>160</v>
      </c>
      <c r="H111" s="180">
        <v>0.66</v>
      </c>
      <c r="I111" s="181"/>
      <c r="L111" s="176"/>
      <c r="M111" s="182"/>
      <c r="N111" s="183"/>
      <c r="O111" s="183"/>
      <c r="P111" s="183"/>
      <c r="Q111" s="183"/>
      <c r="R111" s="183"/>
      <c r="S111" s="183"/>
      <c r="T111" s="184"/>
      <c r="AT111" s="185" t="s">
        <v>154</v>
      </c>
      <c r="AU111" s="185" t="s">
        <v>81</v>
      </c>
      <c r="AV111" s="11" t="s">
        <v>81</v>
      </c>
      <c r="AW111" s="11" t="s">
        <v>34</v>
      </c>
      <c r="AX111" s="11" t="s">
        <v>78</v>
      </c>
      <c r="AY111" s="185" t="s">
        <v>144</v>
      </c>
    </row>
    <row r="112" spans="2:65" s="1" customFormat="1" ht="22.5" customHeight="1">
      <c r="B112" s="163"/>
      <c r="C112" s="164" t="s">
        <v>161</v>
      </c>
      <c r="D112" s="164" t="s">
        <v>147</v>
      </c>
      <c r="E112" s="165" t="s">
        <v>162</v>
      </c>
      <c r="F112" s="166" t="s">
        <v>163</v>
      </c>
      <c r="G112" s="167" t="s">
        <v>164</v>
      </c>
      <c r="H112" s="168">
        <v>7.9000000000000001E-2</v>
      </c>
      <c r="I112" s="169"/>
      <c r="J112" s="170">
        <f>ROUND(I112*H112,2)</f>
        <v>0</v>
      </c>
      <c r="K112" s="166" t="s">
        <v>151</v>
      </c>
      <c r="L112" s="34"/>
      <c r="M112" s="171" t="s">
        <v>3</v>
      </c>
      <c r="N112" s="172" t="s">
        <v>42</v>
      </c>
      <c r="O112" s="35"/>
      <c r="P112" s="173">
        <f>O112*H112</f>
        <v>0</v>
      </c>
      <c r="Q112" s="173">
        <v>1.0601700000000001</v>
      </c>
      <c r="R112" s="173">
        <f>Q112*H112</f>
        <v>8.3753430000000004E-2</v>
      </c>
      <c r="S112" s="173">
        <v>0</v>
      </c>
      <c r="T112" s="174">
        <f>S112*H112</f>
        <v>0</v>
      </c>
      <c r="AR112" s="17" t="s">
        <v>152</v>
      </c>
      <c r="AT112" s="17" t="s">
        <v>147</v>
      </c>
      <c r="AU112" s="17" t="s">
        <v>81</v>
      </c>
      <c r="AY112" s="17" t="s">
        <v>144</v>
      </c>
      <c r="BE112" s="175">
        <f>IF(N112="základní",J112,0)</f>
        <v>0</v>
      </c>
      <c r="BF112" s="175">
        <f>IF(N112="snížená",J112,0)</f>
        <v>0</v>
      </c>
      <c r="BG112" s="175">
        <f>IF(N112="zákl. přenesená",J112,0)</f>
        <v>0</v>
      </c>
      <c r="BH112" s="175">
        <f>IF(N112="sníž. přenesená",J112,0)</f>
        <v>0</v>
      </c>
      <c r="BI112" s="175">
        <f>IF(N112="nulová",J112,0)</f>
        <v>0</v>
      </c>
      <c r="BJ112" s="17" t="s">
        <v>78</v>
      </c>
      <c r="BK112" s="175">
        <f>ROUND(I112*H112,2)</f>
        <v>0</v>
      </c>
      <c r="BL112" s="17" t="s">
        <v>152</v>
      </c>
      <c r="BM112" s="17" t="s">
        <v>165</v>
      </c>
    </row>
    <row r="113" spans="2:65" s="12" customFormat="1">
      <c r="B113" s="186"/>
      <c r="D113" s="187" t="s">
        <v>154</v>
      </c>
      <c r="E113" s="188" t="s">
        <v>3</v>
      </c>
      <c r="F113" s="189" t="s">
        <v>159</v>
      </c>
      <c r="H113" s="190" t="s">
        <v>3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154</v>
      </c>
      <c r="AU113" s="190" t="s">
        <v>81</v>
      </c>
      <c r="AV113" s="12" t="s">
        <v>78</v>
      </c>
      <c r="AW113" s="12" t="s">
        <v>34</v>
      </c>
      <c r="AX113" s="12" t="s">
        <v>71</v>
      </c>
      <c r="AY113" s="190" t="s">
        <v>144</v>
      </c>
    </row>
    <row r="114" spans="2:65" s="11" customFormat="1">
      <c r="B114" s="176"/>
      <c r="D114" s="177" t="s">
        <v>154</v>
      </c>
      <c r="E114" s="178" t="s">
        <v>3</v>
      </c>
      <c r="F114" s="179" t="s">
        <v>166</v>
      </c>
      <c r="H114" s="180">
        <v>7.9000000000000001E-2</v>
      </c>
      <c r="I114" s="181"/>
      <c r="L114" s="176"/>
      <c r="M114" s="182"/>
      <c r="N114" s="183"/>
      <c r="O114" s="183"/>
      <c r="P114" s="183"/>
      <c r="Q114" s="183"/>
      <c r="R114" s="183"/>
      <c r="S114" s="183"/>
      <c r="T114" s="184"/>
      <c r="AT114" s="185" t="s">
        <v>154</v>
      </c>
      <c r="AU114" s="185" t="s">
        <v>81</v>
      </c>
      <c r="AV114" s="11" t="s">
        <v>81</v>
      </c>
      <c r="AW114" s="11" t="s">
        <v>34</v>
      </c>
      <c r="AX114" s="11" t="s">
        <v>78</v>
      </c>
      <c r="AY114" s="185" t="s">
        <v>144</v>
      </c>
    </row>
    <row r="115" spans="2:65" s="1" customFormat="1" ht="22.5" customHeight="1">
      <c r="B115" s="163"/>
      <c r="C115" s="164" t="s">
        <v>152</v>
      </c>
      <c r="D115" s="164" t="s">
        <v>147</v>
      </c>
      <c r="E115" s="165" t="s">
        <v>167</v>
      </c>
      <c r="F115" s="166" t="s">
        <v>168</v>
      </c>
      <c r="G115" s="167" t="s">
        <v>169</v>
      </c>
      <c r="H115" s="168">
        <v>4.68</v>
      </c>
      <c r="I115" s="169"/>
      <c r="J115" s="170">
        <f>ROUND(I115*H115,2)</f>
        <v>0</v>
      </c>
      <c r="K115" s="166" t="s">
        <v>3</v>
      </c>
      <c r="L115" s="34"/>
      <c r="M115" s="171" t="s">
        <v>3</v>
      </c>
      <c r="N115" s="172" t="s">
        <v>42</v>
      </c>
      <c r="O115" s="35"/>
      <c r="P115" s="173">
        <f>O115*H115</f>
        <v>0</v>
      </c>
      <c r="Q115" s="173">
        <v>2.65E-3</v>
      </c>
      <c r="R115" s="173">
        <f>Q115*H115</f>
        <v>1.2402E-2</v>
      </c>
      <c r="S115" s="173">
        <v>0</v>
      </c>
      <c r="T115" s="174">
        <f>S115*H115</f>
        <v>0</v>
      </c>
      <c r="AR115" s="17" t="s">
        <v>152</v>
      </c>
      <c r="AT115" s="17" t="s">
        <v>147</v>
      </c>
      <c r="AU115" s="17" t="s">
        <v>81</v>
      </c>
      <c r="AY115" s="17" t="s">
        <v>144</v>
      </c>
      <c r="BE115" s="175">
        <f>IF(N115="základní",J115,0)</f>
        <v>0</v>
      </c>
      <c r="BF115" s="175">
        <f>IF(N115="snížená",J115,0)</f>
        <v>0</v>
      </c>
      <c r="BG115" s="175">
        <f>IF(N115="zákl. přenesená",J115,0)</f>
        <v>0</v>
      </c>
      <c r="BH115" s="175">
        <f>IF(N115="sníž. přenesená",J115,0)</f>
        <v>0</v>
      </c>
      <c r="BI115" s="175">
        <f>IF(N115="nulová",J115,0)</f>
        <v>0</v>
      </c>
      <c r="BJ115" s="17" t="s">
        <v>78</v>
      </c>
      <c r="BK115" s="175">
        <f>ROUND(I115*H115,2)</f>
        <v>0</v>
      </c>
      <c r="BL115" s="17" t="s">
        <v>152</v>
      </c>
      <c r="BM115" s="17" t="s">
        <v>170</v>
      </c>
    </row>
    <row r="116" spans="2:65" s="12" customFormat="1">
      <c r="B116" s="186"/>
      <c r="D116" s="187" t="s">
        <v>154</v>
      </c>
      <c r="E116" s="188" t="s">
        <v>3</v>
      </c>
      <c r="F116" s="189" t="s">
        <v>159</v>
      </c>
      <c r="H116" s="190" t="s">
        <v>3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0" t="s">
        <v>154</v>
      </c>
      <c r="AU116" s="190" t="s">
        <v>81</v>
      </c>
      <c r="AV116" s="12" t="s">
        <v>78</v>
      </c>
      <c r="AW116" s="12" t="s">
        <v>34</v>
      </c>
      <c r="AX116" s="12" t="s">
        <v>71</v>
      </c>
      <c r="AY116" s="190" t="s">
        <v>144</v>
      </c>
    </row>
    <row r="117" spans="2:65" s="11" customFormat="1">
      <c r="B117" s="176"/>
      <c r="D117" s="177" t="s">
        <v>154</v>
      </c>
      <c r="E117" s="178" t="s">
        <v>3</v>
      </c>
      <c r="F117" s="179" t="s">
        <v>171</v>
      </c>
      <c r="H117" s="180">
        <v>4.68</v>
      </c>
      <c r="I117" s="181"/>
      <c r="L117" s="176"/>
      <c r="M117" s="182"/>
      <c r="N117" s="183"/>
      <c r="O117" s="183"/>
      <c r="P117" s="183"/>
      <c r="Q117" s="183"/>
      <c r="R117" s="183"/>
      <c r="S117" s="183"/>
      <c r="T117" s="184"/>
      <c r="AT117" s="185" t="s">
        <v>154</v>
      </c>
      <c r="AU117" s="185" t="s">
        <v>81</v>
      </c>
      <c r="AV117" s="11" t="s">
        <v>81</v>
      </c>
      <c r="AW117" s="11" t="s">
        <v>34</v>
      </c>
      <c r="AX117" s="11" t="s">
        <v>78</v>
      </c>
      <c r="AY117" s="185" t="s">
        <v>144</v>
      </c>
    </row>
    <row r="118" spans="2:65" s="1" customFormat="1" ht="22.5" customHeight="1">
      <c r="B118" s="163"/>
      <c r="C118" s="164" t="s">
        <v>172</v>
      </c>
      <c r="D118" s="164" t="s">
        <v>147</v>
      </c>
      <c r="E118" s="165" t="s">
        <v>173</v>
      </c>
      <c r="F118" s="166" t="s">
        <v>174</v>
      </c>
      <c r="G118" s="167" t="s">
        <v>169</v>
      </c>
      <c r="H118" s="168">
        <v>4.68</v>
      </c>
      <c r="I118" s="169"/>
      <c r="J118" s="170">
        <f>ROUND(I118*H118,2)</f>
        <v>0</v>
      </c>
      <c r="K118" s="166" t="s">
        <v>3</v>
      </c>
      <c r="L118" s="34"/>
      <c r="M118" s="171" t="s">
        <v>3</v>
      </c>
      <c r="N118" s="172" t="s">
        <v>42</v>
      </c>
      <c r="O118" s="35"/>
      <c r="P118" s="173">
        <f>O118*H118</f>
        <v>0</v>
      </c>
      <c r="Q118" s="173">
        <v>0</v>
      </c>
      <c r="R118" s="173">
        <f>Q118*H118</f>
        <v>0</v>
      </c>
      <c r="S118" s="173">
        <v>0</v>
      </c>
      <c r="T118" s="174">
        <f>S118*H118</f>
        <v>0</v>
      </c>
      <c r="AR118" s="17" t="s">
        <v>152</v>
      </c>
      <c r="AT118" s="17" t="s">
        <v>147</v>
      </c>
      <c r="AU118" s="17" t="s">
        <v>81</v>
      </c>
      <c r="AY118" s="17" t="s">
        <v>144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7" t="s">
        <v>78</v>
      </c>
      <c r="BK118" s="175">
        <f>ROUND(I118*H118,2)</f>
        <v>0</v>
      </c>
      <c r="BL118" s="17" t="s">
        <v>152</v>
      </c>
      <c r="BM118" s="17" t="s">
        <v>175</v>
      </c>
    </row>
    <row r="119" spans="2:65" s="1" customFormat="1" ht="31.5" customHeight="1">
      <c r="B119" s="163"/>
      <c r="C119" s="164" t="s">
        <v>176</v>
      </c>
      <c r="D119" s="164" t="s">
        <v>147</v>
      </c>
      <c r="E119" s="165" t="s">
        <v>177</v>
      </c>
      <c r="F119" s="166" t="s">
        <v>178</v>
      </c>
      <c r="G119" s="167" t="s">
        <v>179</v>
      </c>
      <c r="H119" s="168">
        <v>66</v>
      </c>
      <c r="I119" s="169"/>
      <c r="J119" s="170">
        <f>ROUND(I119*H119,2)</f>
        <v>0</v>
      </c>
      <c r="K119" s="166" t="s">
        <v>3</v>
      </c>
      <c r="L119" s="34"/>
      <c r="M119" s="171" t="s">
        <v>3</v>
      </c>
      <c r="N119" s="172" t="s">
        <v>42</v>
      </c>
      <c r="O119" s="35"/>
      <c r="P119" s="173">
        <f>O119*H119</f>
        <v>0</v>
      </c>
      <c r="Q119" s="173">
        <v>2.9999999999999997E-4</v>
      </c>
      <c r="R119" s="173">
        <f>Q119*H119</f>
        <v>1.9799999999999998E-2</v>
      </c>
      <c r="S119" s="173">
        <v>0</v>
      </c>
      <c r="T119" s="174">
        <f>S119*H119</f>
        <v>0</v>
      </c>
      <c r="AR119" s="17" t="s">
        <v>152</v>
      </c>
      <c r="AT119" s="17" t="s">
        <v>147</v>
      </c>
      <c r="AU119" s="17" t="s">
        <v>81</v>
      </c>
      <c r="AY119" s="17" t="s">
        <v>144</v>
      </c>
      <c r="BE119" s="175">
        <f>IF(N119="základní",J119,0)</f>
        <v>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7" t="s">
        <v>78</v>
      </c>
      <c r="BK119" s="175">
        <f>ROUND(I119*H119,2)</f>
        <v>0</v>
      </c>
      <c r="BL119" s="17" t="s">
        <v>152</v>
      </c>
      <c r="BM119" s="17" t="s">
        <v>180</v>
      </c>
    </row>
    <row r="120" spans="2:65" s="12" customFormat="1">
      <c r="B120" s="186"/>
      <c r="D120" s="187" t="s">
        <v>154</v>
      </c>
      <c r="E120" s="188" t="s">
        <v>3</v>
      </c>
      <c r="F120" s="189" t="s">
        <v>159</v>
      </c>
      <c r="H120" s="190" t="s">
        <v>3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0" t="s">
        <v>154</v>
      </c>
      <c r="AU120" s="190" t="s">
        <v>81</v>
      </c>
      <c r="AV120" s="12" t="s">
        <v>78</v>
      </c>
      <c r="AW120" s="12" t="s">
        <v>34</v>
      </c>
      <c r="AX120" s="12" t="s">
        <v>71</v>
      </c>
      <c r="AY120" s="190" t="s">
        <v>144</v>
      </c>
    </row>
    <row r="121" spans="2:65" s="11" customFormat="1">
      <c r="B121" s="176"/>
      <c r="D121" s="177" t="s">
        <v>154</v>
      </c>
      <c r="E121" s="178" t="s">
        <v>3</v>
      </c>
      <c r="F121" s="179" t="s">
        <v>181</v>
      </c>
      <c r="H121" s="180">
        <v>66</v>
      </c>
      <c r="I121" s="181"/>
      <c r="L121" s="176"/>
      <c r="M121" s="182"/>
      <c r="N121" s="183"/>
      <c r="O121" s="183"/>
      <c r="P121" s="183"/>
      <c r="Q121" s="183"/>
      <c r="R121" s="183"/>
      <c r="S121" s="183"/>
      <c r="T121" s="184"/>
      <c r="AT121" s="185" t="s">
        <v>154</v>
      </c>
      <c r="AU121" s="185" t="s">
        <v>81</v>
      </c>
      <c r="AV121" s="11" t="s">
        <v>81</v>
      </c>
      <c r="AW121" s="11" t="s">
        <v>34</v>
      </c>
      <c r="AX121" s="11" t="s">
        <v>78</v>
      </c>
      <c r="AY121" s="185" t="s">
        <v>144</v>
      </c>
    </row>
    <row r="122" spans="2:65" s="1" customFormat="1" ht="31.5" customHeight="1">
      <c r="B122" s="163"/>
      <c r="C122" s="164" t="s">
        <v>182</v>
      </c>
      <c r="D122" s="164" t="s">
        <v>147</v>
      </c>
      <c r="E122" s="165" t="s">
        <v>183</v>
      </c>
      <c r="F122" s="166" t="s">
        <v>184</v>
      </c>
      <c r="G122" s="167" t="s">
        <v>185</v>
      </c>
      <c r="H122" s="168">
        <v>1</v>
      </c>
      <c r="I122" s="169"/>
      <c r="J122" s="170">
        <f>ROUND(I122*H122,2)</f>
        <v>0</v>
      </c>
      <c r="K122" s="166" t="s">
        <v>151</v>
      </c>
      <c r="L122" s="34"/>
      <c r="M122" s="171" t="s">
        <v>3</v>
      </c>
      <c r="N122" s="172" t="s">
        <v>42</v>
      </c>
      <c r="O122" s="35"/>
      <c r="P122" s="173">
        <f>O122*H122</f>
        <v>0</v>
      </c>
      <c r="Q122" s="173">
        <v>9.2759999999999995E-2</v>
      </c>
      <c r="R122" s="173">
        <f>Q122*H122</f>
        <v>9.2759999999999995E-2</v>
      </c>
      <c r="S122" s="173">
        <v>0</v>
      </c>
      <c r="T122" s="174">
        <f>S122*H122</f>
        <v>0</v>
      </c>
      <c r="AR122" s="17" t="s">
        <v>152</v>
      </c>
      <c r="AT122" s="17" t="s">
        <v>147</v>
      </c>
      <c r="AU122" s="17" t="s">
        <v>81</v>
      </c>
      <c r="AY122" s="17" t="s">
        <v>144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7" t="s">
        <v>78</v>
      </c>
      <c r="BK122" s="175">
        <f>ROUND(I122*H122,2)</f>
        <v>0</v>
      </c>
      <c r="BL122" s="17" t="s">
        <v>152</v>
      </c>
      <c r="BM122" s="17" t="s">
        <v>186</v>
      </c>
    </row>
    <row r="123" spans="2:65" s="12" customFormat="1">
      <c r="B123" s="186"/>
      <c r="D123" s="187" t="s">
        <v>154</v>
      </c>
      <c r="E123" s="188" t="s">
        <v>3</v>
      </c>
      <c r="F123" s="189" t="s">
        <v>187</v>
      </c>
      <c r="H123" s="190" t="s">
        <v>3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0" t="s">
        <v>154</v>
      </c>
      <c r="AU123" s="190" t="s">
        <v>81</v>
      </c>
      <c r="AV123" s="12" t="s">
        <v>78</v>
      </c>
      <c r="AW123" s="12" t="s">
        <v>34</v>
      </c>
      <c r="AX123" s="12" t="s">
        <v>71</v>
      </c>
      <c r="AY123" s="190" t="s">
        <v>144</v>
      </c>
    </row>
    <row r="124" spans="2:65" s="11" customFormat="1">
      <c r="B124" s="176"/>
      <c r="D124" s="187" t="s">
        <v>154</v>
      </c>
      <c r="E124" s="185" t="s">
        <v>3</v>
      </c>
      <c r="F124" s="195" t="s">
        <v>188</v>
      </c>
      <c r="H124" s="196">
        <v>1</v>
      </c>
      <c r="I124" s="181"/>
      <c r="L124" s="176"/>
      <c r="M124" s="182"/>
      <c r="N124" s="183"/>
      <c r="O124" s="183"/>
      <c r="P124" s="183"/>
      <c r="Q124" s="183"/>
      <c r="R124" s="183"/>
      <c r="S124" s="183"/>
      <c r="T124" s="184"/>
      <c r="AT124" s="185" t="s">
        <v>154</v>
      </c>
      <c r="AU124" s="185" t="s">
        <v>81</v>
      </c>
      <c r="AV124" s="11" t="s">
        <v>81</v>
      </c>
      <c r="AW124" s="11" t="s">
        <v>34</v>
      </c>
      <c r="AX124" s="11" t="s">
        <v>78</v>
      </c>
      <c r="AY124" s="185" t="s">
        <v>144</v>
      </c>
    </row>
    <row r="125" spans="2:65" s="10" customFormat="1" ht="29.85" customHeight="1">
      <c r="B125" s="149"/>
      <c r="D125" s="160" t="s">
        <v>70</v>
      </c>
      <c r="E125" s="161" t="s">
        <v>161</v>
      </c>
      <c r="F125" s="161" t="s">
        <v>189</v>
      </c>
      <c r="I125" s="152"/>
      <c r="J125" s="162">
        <f>BK125</f>
        <v>0</v>
      </c>
      <c r="L125" s="149"/>
      <c r="M125" s="154"/>
      <c r="N125" s="155"/>
      <c r="O125" s="155"/>
      <c r="P125" s="156">
        <f>SUM(P126:P154)</f>
        <v>0</v>
      </c>
      <c r="Q125" s="155"/>
      <c r="R125" s="156">
        <f>SUM(R126:R154)</f>
        <v>23.734662310000004</v>
      </c>
      <c r="S125" s="155"/>
      <c r="T125" s="157">
        <f>SUM(T126:T154)</f>
        <v>0</v>
      </c>
      <c r="AR125" s="150" t="s">
        <v>78</v>
      </c>
      <c r="AT125" s="158" t="s">
        <v>70</v>
      </c>
      <c r="AU125" s="158" t="s">
        <v>78</v>
      </c>
      <c r="AY125" s="150" t="s">
        <v>144</v>
      </c>
      <c r="BK125" s="159">
        <f>SUM(BK126:BK154)</f>
        <v>0</v>
      </c>
    </row>
    <row r="126" spans="2:65" s="1" customFormat="1" ht="31.5" customHeight="1">
      <c r="B126" s="163"/>
      <c r="C126" s="164" t="s">
        <v>190</v>
      </c>
      <c r="D126" s="164" t="s">
        <v>147</v>
      </c>
      <c r="E126" s="165" t="s">
        <v>191</v>
      </c>
      <c r="F126" s="166" t="s">
        <v>192</v>
      </c>
      <c r="G126" s="167" t="s">
        <v>169</v>
      </c>
      <c r="H126" s="168">
        <v>2.1</v>
      </c>
      <c r="I126" s="169"/>
      <c r="J126" s="170">
        <f>ROUND(I126*H126,2)</f>
        <v>0</v>
      </c>
      <c r="K126" s="166" t="s">
        <v>151</v>
      </c>
      <c r="L126" s="34"/>
      <c r="M126" s="171" t="s">
        <v>3</v>
      </c>
      <c r="N126" s="172" t="s">
        <v>42</v>
      </c>
      <c r="O126" s="35"/>
      <c r="P126" s="173">
        <f>O126*H126</f>
        <v>0</v>
      </c>
      <c r="Q126" s="173">
        <v>0.30381000000000002</v>
      </c>
      <c r="R126" s="173">
        <f>Q126*H126</f>
        <v>0.63800100000000004</v>
      </c>
      <c r="S126" s="173">
        <v>0</v>
      </c>
      <c r="T126" s="174">
        <f>S126*H126</f>
        <v>0</v>
      </c>
      <c r="AR126" s="17" t="s">
        <v>152</v>
      </c>
      <c r="AT126" s="17" t="s">
        <v>147</v>
      </c>
      <c r="AU126" s="17" t="s">
        <v>81</v>
      </c>
      <c r="AY126" s="17" t="s">
        <v>144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7" t="s">
        <v>78</v>
      </c>
      <c r="BK126" s="175">
        <f>ROUND(I126*H126,2)</f>
        <v>0</v>
      </c>
      <c r="BL126" s="17" t="s">
        <v>152</v>
      </c>
      <c r="BM126" s="17" t="s">
        <v>193</v>
      </c>
    </row>
    <row r="127" spans="2:65" s="11" customFormat="1">
      <c r="B127" s="176"/>
      <c r="D127" s="177" t="s">
        <v>154</v>
      </c>
      <c r="E127" s="178" t="s">
        <v>3</v>
      </c>
      <c r="F127" s="179" t="s">
        <v>194</v>
      </c>
      <c r="H127" s="180">
        <v>2.1</v>
      </c>
      <c r="I127" s="181"/>
      <c r="L127" s="176"/>
      <c r="M127" s="182"/>
      <c r="N127" s="183"/>
      <c r="O127" s="183"/>
      <c r="P127" s="183"/>
      <c r="Q127" s="183"/>
      <c r="R127" s="183"/>
      <c r="S127" s="183"/>
      <c r="T127" s="184"/>
      <c r="AT127" s="185" t="s">
        <v>154</v>
      </c>
      <c r="AU127" s="185" t="s">
        <v>81</v>
      </c>
      <c r="AV127" s="11" t="s">
        <v>81</v>
      </c>
      <c r="AW127" s="11" t="s">
        <v>34</v>
      </c>
      <c r="AX127" s="11" t="s">
        <v>78</v>
      </c>
      <c r="AY127" s="185" t="s">
        <v>144</v>
      </c>
    </row>
    <row r="128" spans="2:65" s="1" customFormat="1" ht="44.25" customHeight="1">
      <c r="B128" s="163"/>
      <c r="C128" s="164" t="s">
        <v>195</v>
      </c>
      <c r="D128" s="164" t="s">
        <v>147</v>
      </c>
      <c r="E128" s="165" t="s">
        <v>196</v>
      </c>
      <c r="F128" s="166" t="s">
        <v>197</v>
      </c>
      <c r="G128" s="167" t="s">
        <v>169</v>
      </c>
      <c r="H128" s="168">
        <v>56.082000000000001</v>
      </c>
      <c r="I128" s="169"/>
      <c r="J128" s="170">
        <f>ROUND(I128*H128,2)</f>
        <v>0</v>
      </c>
      <c r="K128" s="166" t="s">
        <v>151</v>
      </c>
      <c r="L128" s="34"/>
      <c r="M128" s="171" t="s">
        <v>3</v>
      </c>
      <c r="N128" s="172" t="s">
        <v>42</v>
      </c>
      <c r="O128" s="35"/>
      <c r="P128" s="173">
        <f>O128*H128</f>
        <v>0</v>
      </c>
      <c r="Q128" s="173">
        <v>0.20674000000000001</v>
      </c>
      <c r="R128" s="173">
        <f>Q128*H128</f>
        <v>11.59439268</v>
      </c>
      <c r="S128" s="173">
        <v>0</v>
      </c>
      <c r="T128" s="174">
        <f>S128*H128</f>
        <v>0</v>
      </c>
      <c r="AR128" s="17" t="s">
        <v>152</v>
      </c>
      <c r="AT128" s="17" t="s">
        <v>147</v>
      </c>
      <c r="AU128" s="17" t="s">
        <v>81</v>
      </c>
      <c r="AY128" s="17" t="s">
        <v>144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7" t="s">
        <v>78</v>
      </c>
      <c r="BK128" s="175">
        <f>ROUND(I128*H128,2)</f>
        <v>0</v>
      </c>
      <c r="BL128" s="17" t="s">
        <v>152</v>
      </c>
      <c r="BM128" s="17" t="s">
        <v>198</v>
      </c>
    </row>
    <row r="129" spans="2:65" s="11" customFormat="1">
      <c r="B129" s="176"/>
      <c r="D129" s="187" t="s">
        <v>154</v>
      </c>
      <c r="E129" s="185" t="s">
        <v>3</v>
      </c>
      <c r="F129" s="195" t="s">
        <v>199</v>
      </c>
      <c r="H129" s="196">
        <v>60.021999999999998</v>
      </c>
      <c r="I129" s="181"/>
      <c r="L129" s="176"/>
      <c r="M129" s="182"/>
      <c r="N129" s="183"/>
      <c r="O129" s="183"/>
      <c r="P129" s="183"/>
      <c r="Q129" s="183"/>
      <c r="R129" s="183"/>
      <c r="S129" s="183"/>
      <c r="T129" s="184"/>
      <c r="AT129" s="185" t="s">
        <v>154</v>
      </c>
      <c r="AU129" s="185" t="s">
        <v>81</v>
      </c>
      <c r="AV129" s="11" t="s">
        <v>81</v>
      </c>
      <c r="AW129" s="11" t="s">
        <v>34</v>
      </c>
      <c r="AX129" s="11" t="s">
        <v>71</v>
      </c>
      <c r="AY129" s="185" t="s">
        <v>144</v>
      </c>
    </row>
    <row r="130" spans="2:65" s="11" customFormat="1">
      <c r="B130" s="176"/>
      <c r="D130" s="187" t="s">
        <v>154</v>
      </c>
      <c r="E130" s="185" t="s">
        <v>3</v>
      </c>
      <c r="F130" s="195" t="s">
        <v>200</v>
      </c>
      <c r="H130" s="196">
        <v>-3.94</v>
      </c>
      <c r="I130" s="181"/>
      <c r="L130" s="176"/>
      <c r="M130" s="182"/>
      <c r="N130" s="183"/>
      <c r="O130" s="183"/>
      <c r="P130" s="183"/>
      <c r="Q130" s="183"/>
      <c r="R130" s="183"/>
      <c r="S130" s="183"/>
      <c r="T130" s="184"/>
      <c r="AT130" s="185" t="s">
        <v>154</v>
      </c>
      <c r="AU130" s="185" t="s">
        <v>81</v>
      </c>
      <c r="AV130" s="11" t="s">
        <v>81</v>
      </c>
      <c r="AW130" s="11" t="s">
        <v>34</v>
      </c>
      <c r="AX130" s="11" t="s">
        <v>71</v>
      </c>
      <c r="AY130" s="185" t="s">
        <v>144</v>
      </c>
    </row>
    <row r="131" spans="2:65" s="13" customFormat="1">
      <c r="B131" s="197"/>
      <c r="D131" s="177" t="s">
        <v>154</v>
      </c>
      <c r="E131" s="198" t="s">
        <v>3</v>
      </c>
      <c r="F131" s="199" t="s">
        <v>201</v>
      </c>
      <c r="H131" s="200">
        <v>56.082000000000001</v>
      </c>
      <c r="I131" s="201"/>
      <c r="L131" s="197"/>
      <c r="M131" s="202"/>
      <c r="N131" s="203"/>
      <c r="O131" s="203"/>
      <c r="P131" s="203"/>
      <c r="Q131" s="203"/>
      <c r="R131" s="203"/>
      <c r="S131" s="203"/>
      <c r="T131" s="204"/>
      <c r="AT131" s="205" t="s">
        <v>154</v>
      </c>
      <c r="AU131" s="205" t="s">
        <v>81</v>
      </c>
      <c r="AV131" s="13" t="s">
        <v>152</v>
      </c>
      <c r="AW131" s="13" t="s">
        <v>34</v>
      </c>
      <c r="AX131" s="13" t="s">
        <v>78</v>
      </c>
      <c r="AY131" s="205" t="s">
        <v>144</v>
      </c>
    </row>
    <row r="132" spans="2:65" s="1" customFormat="1" ht="31.5" customHeight="1">
      <c r="B132" s="163"/>
      <c r="C132" s="164" t="s">
        <v>202</v>
      </c>
      <c r="D132" s="164" t="s">
        <v>147</v>
      </c>
      <c r="E132" s="165" t="s">
        <v>203</v>
      </c>
      <c r="F132" s="166" t="s">
        <v>204</v>
      </c>
      <c r="G132" s="167" t="s">
        <v>150</v>
      </c>
      <c r="H132" s="168">
        <v>0.23100000000000001</v>
      </c>
      <c r="I132" s="169"/>
      <c r="J132" s="170">
        <f>ROUND(I132*H132,2)</f>
        <v>0</v>
      </c>
      <c r="K132" s="166" t="s">
        <v>151</v>
      </c>
      <c r="L132" s="34"/>
      <c r="M132" s="171" t="s">
        <v>3</v>
      </c>
      <c r="N132" s="172" t="s">
        <v>42</v>
      </c>
      <c r="O132" s="35"/>
      <c r="P132" s="173">
        <f>O132*H132</f>
        <v>0</v>
      </c>
      <c r="Q132" s="173">
        <v>1.8774999999999999</v>
      </c>
      <c r="R132" s="173">
        <f>Q132*H132</f>
        <v>0.43370249999999999</v>
      </c>
      <c r="S132" s="173">
        <v>0</v>
      </c>
      <c r="T132" s="174">
        <f>S132*H132</f>
        <v>0</v>
      </c>
      <c r="AR132" s="17" t="s">
        <v>152</v>
      </c>
      <c r="AT132" s="17" t="s">
        <v>147</v>
      </c>
      <c r="AU132" s="17" t="s">
        <v>81</v>
      </c>
      <c r="AY132" s="17" t="s">
        <v>144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78</v>
      </c>
      <c r="BK132" s="175">
        <f>ROUND(I132*H132,2)</f>
        <v>0</v>
      </c>
      <c r="BL132" s="17" t="s">
        <v>152</v>
      </c>
      <c r="BM132" s="17" t="s">
        <v>205</v>
      </c>
    </row>
    <row r="133" spans="2:65" s="11" customFormat="1">
      <c r="B133" s="176"/>
      <c r="D133" s="177" t="s">
        <v>154</v>
      </c>
      <c r="E133" s="178" t="s">
        <v>3</v>
      </c>
      <c r="F133" s="179" t="s">
        <v>206</v>
      </c>
      <c r="H133" s="180">
        <v>0.23100000000000001</v>
      </c>
      <c r="I133" s="181"/>
      <c r="L133" s="176"/>
      <c r="M133" s="182"/>
      <c r="N133" s="183"/>
      <c r="O133" s="183"/>
      <c r="P133" s="183"/>
      <c r="Q133" s="183"/>
      <c r="R133" s="183"/>
      <c r="S133" s="183"/>
      <c r="T133" s="184"/>
      <c r="AT133" s="185" t="s">
        <v>154</v>
      </c>
      <c r="AU133" s="185" t="s">
        <v>81</v>
      </c>
      <c r="AV133" s="11" t="s">
        <v>81</v>
      </c>
      <c r="AW133" s="11" t="s">
        <v>34</v>
      </c>
      <c r="AX133" s="11" t="s">
        <v>78</v>
      </c>
      <c r="AY133" s="185" t="s">
        <v>144</v>
      </c>
    </row>
    <row r="134" spans="2:65" s="1" customFormat="1" ht="31.5" customHeight="1">
      <c r="B134" s="163"/>
      <c r="C134" s="164" t="s">
        <v>207</v>
      </c>
      <c r="D134" s="164" t="s">
        <v>147</v>
      </c>
      <c r="E134" s="165" t="s">
        <v>208</v>
      </c>
      <c r="F134" s="166" t="s">
        <v>209</v>
      </c>
      <c r="G134" s="167" t="s">
        <v>164</v>
      </c>
      <c r="H134" s="168">
        <v>8.0000000000000002E-3</v>
      </c>
      <c r="I134" s="169"/>
      <c r="J134" s="170">
        <f>ROUND(I134*H134,2)</f>
        <v>0</v>
      </c>
      <c r="K134" s="166" t="s">
        <v>151</v>
      </c>
      <c r="L134" s="34"/>
      <c r="M134" s="171" t="s">
        <v>3</v>
      </c>
      <c r="N134" s="172" t="s">
        <v>42</v>
      </c>
      <c r="O134" s="35"/>
      <c r="P134" s="173">
        <f>O134*H134</f>
        <v>0</v>
      </c>
      <c r="Q134" s="173">
        <v>1.9539999999999998E-2</v>
      </c>
      <c r="R134" s="173">
        <f>Q134*H134</f>
        <v>1.5631999999999999E-4</v>
      </c>
      <c r="S134" s="173">
        <v>0</v>
      </c>
      <c r="T134" s="174">
        <f>S134*H134</f>
        <v>0</v>
      </c>
      <c r="AR134" s="17" t="s">
        <v>152</v>
      </c>
      <c r="AT134" s="17" t="s">
        <v>147</v>
      </c>
      <c r="AU134" s="17" t="s">
        <v>81</v>
      </c>
      <c r="AY134" s="17" t="s">
        <v>144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78</v>
      </c>
      <c r="BK134" s="175">
        <f>ROUND(I134*H134,2)</f>
        <v>0</v>
      </c>
      <c r="BL134" s="17" t="s">
        <v>152</v>
      </c>
      <c r="BM134" s="17" t="s">
        <v>210</v>
      </c>
    </row>
    <row r="135" spans="2:65" s="11" customFormat="1">
      <c r="B135" s="176"/>
      <c r="D135" s="177" t="s">
        <v>154</v>
      </c>
      <c r="E135" s="178" t="s">
        <v>3</v>
      </c>
      <c r="F135" s="179" t="s">
        <v>211</v>
      </c>
      <c r="H135" s="180">
        <v>8.0000000000000002E-3</v>
      </c>
      <c r="I135" s="181"/>
      <c r="L135" s="176"/>
      <c r="M135" s="182"/>
      <c r="N135" s="183"/>
      <c r="O135" s="183"/>
      <c r="P135" s="183"/>
      <c r="Q135" s="183"/>
      <c r="R135" s="183"/>
      <c r="S135" s="183"/>
      <c r="T135" s="184"/>
      <c r="AT135" s="185" t="s">
        <v>154</v>
      </c>
      <c r="AU135" s="185" t="s">
        <v>81</v>
      </c>
      <c r="AV135" s="11" t="s">
        <v>81</v>
      </c>
      <c r="AW135" s="11" t="s">
        <v>34</v>
      </c>
      <c r="AX135" s="11" t="s">
        <v>78</v>
      </c>
      <c r="AY135" s="185" t="s">
        <v>144</v>
      </c>
    </row>
    <row r="136" spans="2:65" s="1" customFormat="1" ht="22.5" customHeight="1">
      <c r="B136" s="163"/>
      <c r="C136" s="206" t="s">
        <v>212</v>
      </c>
      <c r="D136" s="206" t="s">
        <v>213</v>
      </c>
      <c r="E136" s="207" t="s">
        <v>214</v>
      </c>
      <c r="F136" s="208" t="s">
        <v>215</v>
      </c>
      <c r="G136" s="209" t="s">
        <v>164</v>
      </c>
      <c r="H136" s="210">
        <v>8.9999999999999993E-3</v>
      </c>
      <c r="I136" s="211"/>
      <c r="J136" s="212">
        <f>ROUND(I136*H136,2)</f>
        <v>0</v>
      </c>
      <c r="K136" s="208" t="s">
        <v>151</v>
      </c>
      <c r="L136" s="213"/>
      <c r="M136" s="214" t="s">
        <v>3</v>
      </c>
      <c r="N136" s="215" t="s">
        <v>42</v>
      </c>
      <c r="O136" s="35"/>
      <c r="P136" s="173">
        <f>O136*H136</f>
        <v>0</v>
      </c>
      <c r="Q136" s="173">
        <v>1</v>
      </c>
      <c r="R136" s="173">
        <f>Q136*H136</f>
        <v>8.9999999999999993E-3</v>
      </c>
      <c r="S136" s="173">
        <v>0</v>
      </c>
      <c r="T136" s="174">
        <f>S136*H136</f>
        <v>0</v>
      </c>
      <c r="AR136" s="17" t="s">
        <v>190</v>
      </c>
      <c r="AT136" s="17" t="s">
        <v>213</v>
      </c>
      <c r="AU136" s="17" t="s">
        <v>81</v>
      </c>
      <c r="AY136" s="17" t="s">
        <v>144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78</v>
      </c>
      <c r="BK136" s="175">
        <f>ROUND(I136*H136,2)</f>
        <v>0</v>
      </c>
      <c r="BL136" s="17" t="s">
        <v>152</v>
      </c>
      <c r="BM136" s="17" t="s">
        <v>216</v>
      </c>
    </row>
    <row r="137" spans="2:65" s="1" customFormat="1" ht="27">
      <c r="B137" s="34"/>
      <c r="D137" s="187" t="s">
        <v>217</v>
      </c>
      <c r="F137" s="216" t="s">
        <v>218</v>
      </c>
      <c r="I137" s="217"/>
      <c r="L137" s="34"/>
      <c r="M137" s="63"/>
      <c r="N137" s="35"/>
      <c r="O137" s="35"/>
      <c r="P137" s="35"/>
      <c r="Q137" s="35"/>
      <c r="R137" s="35"/>
      <c r="S137" s="35"/>
      <c r="T137" s="64"/>
      <c r="AT137" s="17" t="s">
        <v>217</v>
      </c>
      <c r="AU137" s="17" t="s">
        <v>81</v>
      </c>
    </row>
    <row r="138" spans="2:65" s="11" customFormat="1">
      <c r="B138" s="176"/>
      <c r="D138" s="177" t="s">
        <v>154</v>
      </c>
      <c r="E138" s="178" t="s">
        <v>3</v>
      </c>
      <c r="F138" s="179" t="s">
        <v>219</v>
      </c>
      <c r="H138" s="180">
        <v>8.9999999999999993E-3</v>
      </c>
      <c r="I138" s="181"/>
      <c r="L138" s="176"/>
      <c r="M138" s="182"/>
      <c r="N138" s="183"/>
      <c r="O138" s="183"/>
      <c r="P138" s="183"/>
      <c r="Q138" s="183"/>
      <c r="R138" s="183"/>
      <c r="S138" s="183"/>
      <c r="T138" s="184"/>
      <c r="AT138" s="185" t="s">
        <v>154</v>
      </c>
      <c r="AU138" s="185" t="s">
        <v>81</v>
      </c>
      <c r="AV138" s="11" t="s">
        <v>81</v>
      </c>
      <c r="AW138" s="11" t="s">
        <v>34</v>
      </c>
      <c r="AX138" s="11" t="s">
        <v>78</v>
      </c>
      <c r="AY138" s="185" t="s">
        <v>144</v>
      </c>
    </row>
    <row r="139" spans="2:65" s="1" customFormat="1" ht="31.5" customHeight="1">
      <c r="B139" s="163"/>
      <c r="C139" s="164" t="s">
        <v>220</v>
      </c>
      <c r="D139" s="164" t="s">
        <v>147</v>
      </c>
      <c r="E139" s="165" t="s">
        <v>221</v>
      </c>
      <c r="F139" s="369" t="s">
        <v>1384</v>
      </c>
      <c r="G139" s="167" t="s">
        <v>185</v>
      </c>
      <c r="H139" s="168">
        <v>1</v>
      </c>
      <c r="I139" s="169"/>
      <c r="J139" s="170">
        <f>ROUND(I139*H139,2)</f>
        <v>0</v>
      </c>
      <c r="K139" s="166" t="s">
        <v>151</v>
      </c>
      <c r="L139" s="34"/>
      <c r="M139" s="171" t="s">
        <v>3</v>
      </c>
      <c r="N139" s="172" t="s">
        <v>42</v>
      </c>
      <c r="O139" s="35"/>
      <c r="P139" s="173">
        <f>O139*H139</f>
        <v>0</v>
      </c>
      <c r="Q139" s="173">
        <v>5.5629999999999999E-2</v>
      </c>
      <c r="R139" s="173">
        <f>Q139*H139</f>
        <v>5.5629999999999999E-2</v>
      </c>
      <c r="S139" s="173">
        <v>0</v>
      </c>
      <c r="T139" s="174">
        <f>S139*H139</f>
        <v>0</v>
      </c>
      <c r="AR139" s="17" t="s">
        <v>152</v>
      </c>
      <c r="AT139" s="17" t="s">
        <v>147</v>
      </c>
      <c r="AU139" s="17" t="s">
        <v>81</v>
      </c>
      <c r="AY139" s="17" t="s">
        <v>144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78</v>
      </c>
      <c r="BK139" s="175">
        <f>ROUND(I139*H139,2)</f>
        <v>0</v>
      </c>
      <c r="BL139" s="17" t="s">
        <v>152</v>
      </c>
      <c r="BM139" s="17" t="s">
        <v>222</v>
      </c>
    </row>
    <row r="140" spans="2:65" s="1" customFormat="1" ht="31.5" customHeight="1">
      <c r="B140" s="163"/>
      <c r="C140" s="164" t="s">
        <v>223</v>
      </c>
      <c r="D140" s="164" t="s">
        <v>147</v>
      </c>
      <c r="E140" s="165" t="s">
        <v>224</v>
      </c>
      <c r="F140" s="369" t="s">
        <v>1385</v>
      </c>
      <c r="G140" s="167" t="s">
        <v>185</v>
      </c>
      <c r="H140" s="168">
        <v>3</v>
      </c>
      <c r="I140" s="169"/>
      <c r="J140" s="170">
        <f>ROUND(I140*H140,2)</f>
        <v>0</v>
      </c>
      <c r="K140" s="166" t="s">
        <v>151</v>
      </c>
      <c r="L140" s="34"/>
      <c r="M140" s="171" t="s">
        <v>3</v>
      </c>
      <c r="N140" s="172" t="s">
        <v>42</v>
      </c>
      <c r="O140" s="35"/>
      <c r="P140" s="173">
        <f>O140*H140</f>
        <v>0</v>
      </c>
      <c r="Q140" s="173">
        <v>6.4810000000000006E-2</v>
      </c>
      <c r="R140" s="173">
        <f>Q140*H140</f>
        <v>0.19443000000000002</v>
      </c>
      <c r="S140" s="173">
        <v>0</v>
      </c>
      <c r="T140" s="174">
        <f>S140*H140</f>
        <v>0</v>
      </c>
      <c r="AR140" s="17" t="s">
        <v>152</v>
      </c>
      <c r="AT140" s="17" t="s">
        <v>147</v>
      </c>
      <c r="AU140" s="17" t="s">
        <v>81</v>
      </c>
      <c r="AY140" s="17" t="s">
        <v>144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7" t="s">
        <v>78</v>
      </c>
      <c r="BK140" s="175">
        <f>ROUND(I140*H140,2)</f>
        <v>0</v>
      </c>
      <c r="BL140" s="17" t="s">
        <v>152</v>
      </c>
      <c r="BM140" s="17" t="s">
        <v>225</v>
      </c>
    </row>
    <row r="141" spans="2:65" s="1" customFormat="1" ht="31.5" customHeight="1">
      <c r="B141" s="163"/>
      <c r="C141" s="164" t="s">
        <v>9</v>
      </c>
      <c r="D141" s="164" t="s">
        <v>147</v>
      </c>
      <c r="E141" s="165" t="s">
        <v>226</v>
      </c>
      <c r="F141" s="166" t="s">
        <v>227</v>
      </c>
      <c r="G141" s="167" t="s">
        <v>169</v>
      </c>
      <c r="H141" s="168">
        <v>20.888999999999999</v>
      </c>
      <c r="I141" s="169"/>
      <c r="J141" s="170">
        <f>ROUND(I141*H141,2)</f>
        <v>0</v>
      </c>
      <c r="K141" s="166" t="s">
        <v>151</v>
      </c>
      <c r="L141" s="34"/>
      <c r="M141" s="171" t="s">
        <v>3</v>
      </c>
      <c r="N141" s="172" t="s">
        <v>42</v>
      </c>
      <c r="O141" s="35"/>
      <c r="P141" s="173">
        <f>O141*H141</f>
        <v>0</v>
      </c>
      <c r="Q141" s="173">
        <v>0.25364999999999999</v>
      </c>
      <c r="R141" s="173">
        <f>Q141*H141</f>
        <v>5.29849485</v>
      </c>
      <c r="S141" s="173">
        <v>0</v>
      </c>
      <c r="T141" s="174">
        <f>S141*H141</f>
        <v>0</v>
      </c>
      <c r="AR141" s="17" t="s">
        <v>152</v>
      </c>
      <c r="AT141" s="17" t="s">
        <v>147</v>
      </c>
      <c r="AU141" s="17" t="s">
        <v>81</v>
      </c>
      <c r="AY141" s="17" t="s">
        <v>144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7" t="s">
        <v>78</v>
      </c>
      <c r="BK141" s="175">
        <f>ROUND(I141*H141,2)</f>
        <v>0</v>
      </c>
      <c r="BL141" s="17" t="s">
        <v>152</v>
      </c>
      <c r="BM141" s="17" t="s">
        <v>228</v>
      </c>
    </row>
    <row r="142" spans="2:65" s="11" customFormat="1">
      <c r="B142" s="176"/>
      <c r="D142" s="187" t="s">
        <v>154</v>
      </c>
      <c r="E142" s="185" t="s">
        <v>3</v>
      </c>
      <c r="F142" s="195" t="s">
        <v>229</v>
      </c>
      <c r="H142" s="196">
        <v>7.56</v>
      </c>
      <c r="I142" s="181"/>
      <c r="L142" s="176"/>
      <c r="M142" s="182"/>
      <c r="N142" s="183"/>
      <c r="O142" s="183"/>
      <c r="P142" s="183"/>
      <c r="Q142" s="183"/>
      <c r="R142" s="183"/>
      <c r="S142" s="183"/>
      <c r="T142" s="184"/>
      <c r="AT142" s="185" t="s">
        <v>154</v>
      </c>
      <c r="AU142" s="185" t="s">
        <v>81</v>
      </c>
      <c r="AV142" s="11" t="s">
        <v>81</v>
      </c>
      <c r="AW142" s="11" t="s">
        <v>34</v>
      </c>
      <c r="AX142" s="11" t="s">
        <v>71</v>
      </c>
      <c r="AY142" s="185" t="s">
        <v>144</v>
      </c>
    </row>
    <row r="143" spans="2:65" s="11" customFormat="1">
      <c r="B143" s="176"/>
      <c r="D143" s="187" t="s">
        <v>154</v>
      </c>
      <c r="E143" s="185" t="s">
        <v>3</v>
      </c>
      <c r="F143" s="195" t="s">
        <v>230</v>
      </c>
      <c r="H143" s="196">
        <v>2.1</v>
      </c>
      <c r="I143" s="181"/>
      <c r="L143" s="176"/>
      <c r="M143" s="182"/>
      <c r="N143" s="183"/>
      <c r="O143" s="183"/>
      <c r="P143" s="183"/>
      <c r="Q143" s="183"/>
      <c r="R143" s="183"/>
      <c r="S143" s="183"/>
      <c r="T143" s="184"/>
      <c r="AT143" s="185" t="s">
        <v>154</v>
      </c>
      <c r="AU143" s="185" t="s">
        <v>81</v>
      </c>
      <c r="AV143" s="11" t="s">
        <v>81</v>
      </c>
      <c r="AW143" s="11" t="s">
        <v>34</v>
      </c>
      <c r="AX143" s="11" t="s">
        <v>71</v>
      </c>
      <c r="AY143" s="185" t="s">
        <v>144</v>
      </c>
    </row>
    <row r="144" spans="2:65" s="11" customFormat="1">
      <c r="B144" s="176"/>
      <c r="D144" s="187" t="s">
        <v>154</v>
      </c>
      <c r="E144" s="185" t="s">
        <v>3</v>
      </c>
      <c r="F144" s="195" t="s">
        <v>231</v>
      </c>
      <c r="H144" s="196">
        <v>4.75</v>
      </c>
      <c r="I144" s="181"/>
      <c r="L144" s="176"/>
      <c r="M144" s="182"/>
      <c r="N144" s="183"/>
      <c r="O144" s="183"/>
      <c r="P144" s="183"/>
      <c r="Q144" s="183"/>
      <c r="R144" s="183"/>
      <c r="S144" s="183"/>
      <c r="T144" s="184"/>
      <c r="AT144" s="185" t="s">
        <v>154</v>
      </c>
      <c r="AU144" s="185" t="s">
        <v>81</v>
      </c>
      <c r="AV144" s="11" t="s">
        <v>81</v>
      </c>
      <c r="AW144" s="11" t="s">
        <v>34</v>
      </c>
      <c r="AX144" s="11" t="s">
        <v>71</v>
      </c>
      <c r="AY144" s="185" t="s">
        <v>144</v>
      </c>
    </row>
    <row r="145" spans="2:65" s="11" customFormat="1">
      <c r="B145" s="176"/>
      <c r="D145" s="187" t="s">
        <v>154</v>
      </c>
      <c r="E145" s="185" t="s">
        <v>3</v>
      </c>
      <c r="F145" s="195" t="s">
        <v>232</v>
      </c>
      <c r="H145" s="196">
        <v>3.06</v>
      </c>
      <c r="I145" s="181"/>
      <c r="L145" s="176"/>
      <c r="M145" s="182"/>
      <c r="N145" s="183"/>
      <c r="O145" s="183"/>
      <c r="P145" s="183"/>
      <c r="Q145" s="183"/>
      <c r="R145" s="183"/>
      <c r="S145" s="183"/>
      <c r="T145" s="184"/>
      <c r="AT145" s="185" t="s">
        <v>154</v>
      </c>
      <c r="AU145" s="185" t="s">
        <v>81</v>
      </c>
      <c r="AV145" s="11" t="s">
        <v>81</v>
      </c>
      <c r="AW145" s="11" t="s">
        <v>34</v>
      </c>
      <c r="AX145" s="11" t="s">
        <v>71</v>
      </c>
      <c r="AY145" s="185" t="s">
        <v>144</v>
      </c>
    </row>
    <row r="146" spans="2:65" s="11" customFormat="1">
      <c r="B146" s="176"/>
      <c r="D146" s="187" t="s">
        <v>154</v>
      </c>
      <c r="E146" s="185" t="s">
        <v>3</v>
      </c>
      <c r="F146" s="195" t="s">
        <v>233</v>
      </c>
      <c r="H146" s="196">
        <v>3.419</v>
      </c>
      <c r="I146" s="181"/>
      <c r="L146" s="176"/>
      <c r="M146" s="182"/>
      <c r="N146" s="183"/>
      <c r="O146" s="183"/>
      <c r="P146" s="183"/>
      <c r="Q146" s="183"/>
      <c r="R146" s="183"/>
      <c r="S146" s="183"/>
      <c r="T146" s="184"/>
      <c r="AT146" s="185" t="s">
        <v>154</v>
      </c>
      <c r="AU146" s="185" t="s">
        <v>81</v>
      </c>
      <c r="AV146" s="11" t="s">
        <v>81</v>
      </c>
      <c r="AW146" s="11" t="s">
        <v>34</v>
      </c>
      <c r="AX146" s="11" t="s">
        <v>71</v>
      </c>
      <c r="AY146" s="185" t="s">
        <v>144</v>
      </c>
    </row>
    <row r="147" spans="2:65" s="13" customFormat="1">
      <c r="B147" s="197"/>
      <c r="D147" s="177" t="s">
        <v>154</v>
      </c>
      <c r="E147" s="198" t="s">
        <v>3</v>
      </c>
      <c r="F147" s="199" t="s">
        <v>201</v>
      </c>
      <c r="H147" s="200">
        <v>20.888999999999999</v>
      </c>
      <c r="I147" s="201"/>
      <c r="L147" s="197"/>
      <c r="M147" s="202"/>
      <c r="N147" s="203"/>
      <c r="O147" s="203"/>
      <c r="P147" s="203"/>
      <c r="Q147" s="203"/>
      <c r="R147" s="203"/>
      <c r="S147" s="203"/>
      <c r="T147" s="204"/>
      <c r="AT147" s="205" t="s">
        <v>154</v>
      </c>
      <c r="AU147" s="205" t="s">
        <v>81</v>
      </c>
      <c r="AV147" s="13" t="s">
        <v>152</v>
      </c>
      <c r="AW147" s="13" t="s">
        <v>34</v>
      </c>
      <c r="AX147" s="13" t="s">
        <v>78</v>
      </c>
      <c r="AY147" s="205" t="s">
        <v>144</v>
      </c>
    </row>
    <row r="148" spans="2:65" s="1" customFormat="1" ht="31.5" customHeight="1">
      <c r="B148" s="163"/>
      <c r="C148" s="164" t="s">
        <v>234</v>
      </c>
      <c r="D148" s="164" t="s">
        <v>147</v>
      </c>
      <c r="E148" s="165" t="s">
        <v>235</v>
      </c>
      <c r="F148" s="166" t="s">
        <v>236</v>
      </c>
      <c r="G148" s="167" t="s">
        <v>169</v>
      </c>
      <c r="H148" s="168">
        <v>43.664000000000001</v>
      </c>
      <c r="I148" s="169"/>
      <c r="J148" s="170">
        <f>ROUND(I148*H148,2)</f>
        <v>0</v>
      </c>
      <c r="K148" s="166" t="s">
        <v>151</v>
      </c>
      <c r="L148" s="34"/>
      <c r="M148" s="171" t="s">
        <v>3</v>
      </c>
      <c r="N148" s="172" t="s">
        <v>42</v>
      </c>
      <c r="O148" s="35"/>
      <c r="P148" s="173">
        <f>O148*H148</f>
        <v>0</v>
      </c>
      <c r="Q148" s="173">
        <v>0.11669</v>
      </c>
      <c r="R148" s="173">
        <f>Q148*H148</f>
        <v>5.0951521600000005</v>
      </c>
      <c r="S148" s="173">
        <v>0</v>
      </c>
      <c r="T148" s="174">
        <f>S148*H148</f>
        <v>0</v>
      </c>
      <c r="AR148" s="17" t="s">
        <v>152</v>
      </c>
      <c r="AT148" s="17" t="s">
        <v>147</v>
      </c>
      <c r="AU148" s="17" t="s">
        <v>81</v>
      </c>
      <c r="AY148" s="17" t="s">
        <v>144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78</v>
      </c>
      <c r="BK148" s="175">
        <f>ROUND(I148*H148,2)</f>
        <v>0</v>
      </c>
      <c r="BL148" s="17" t="s">
        <v>152</v>
      </c>
      <c r="BM148" s="17" t="s">
        <v>237</v>
      </c>
    </row>
    <row r="149" spans="2:65" s="11" customFormat="1">
      <c r="B149" s="176"/>
      <c r="D149" s="187" t="s">
        <v>154</v>
      </c>
      <c r="E149" s="185" t="s">
        <v>3</v>
      </c>
      <c r="F149" s="195" t="s">
        <v>238</v>
      </c>
      <c r="H149" s="196">
        <v>3.0870000000000002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85" t="s">
        <v>154</v>
      </c>
      <c r="AU149" s="185" t="s">
        <v>81</v>
      </c>
      <c r="AV149" s="11" t="s">
        <v>81</v>
      </c>
      <c r="AW149" s="11" t="s">
        <v>34</v>
      </c>
      <c r="AX149" s="11" t="s">
        <v>71</v>
      </c>
      <c r="AY149" s="185" t="s">
        <v>144</v>
      </c>
    </row>
    <row r="150" spans="2:65" s="11" customFormat="1">
      <c r="B150" s="176"/>
      <c r="D150" s="187" t="s">
        <v>154</v>
      </c>
      <c r="E150" s="185" t="s">
        <v>3</v>
      </c>
      <c r="F150" s="195" t="s">
        <v>239</v>
      </c>
      <c r="H150" s="196">
        <v>19.016999999999999</v>
      </c>
      <c r="I150" s="181"/>
      <c r="L150" s="176"/>
      <c r="M150" s="182"/>
      <c r="N150" s="183"/>
      <c r="O150" s="183"/>
      <c r="P150" s="183"/>
      <c r="Q150" s="183"/>
      <c r="R150" s="183"/>
      <c r="S150" s="183"/>
      <c r="T150" s="184"/>
      <c r="AT150" s="185" t="s">
        <v>154</v>
      </c>
      <c r="AU150" s="185" t="s">
        <v>81</v>
      </c>
      <c r="AV150" s="11" t="s">
        <v>81</v>
      </c>
      <c r="AW150" s="11" t="s">
        <v>34</v>
      </c>
      <c r="AX150" s="11" t="s">
        <v>71</v>
      </c>
      <c r="AY150" s="185" t="s">
        <v>144</v>
      </c>
    </row>
    <row r="151" spans="2:65" s="11" customFormat="1">
      <c r="B151" s="176"/>
      <c r="D151" s="187" t="s">
        <v>154</v>
      </c>
      <c r="E151" s="185" t="s">
        <v>3</v>
      </c>
      <c r="F151" s="195" t="s">
        <v>240</v>
      </c>
      <c r="H151" s="196">
        <v>21.56</v>
      </c>
      <c r="I151" s="181"/>
      <c r="L151" s="176"/>
      <c r="M151" s="182"/>
      <c r="N151" s="183"/>
      <c r="O151" s="183"/>
      <c r="P151" s="183"/>
      <c r="Q151" s="183"/>
      <c r="R151" s="183"/>
      <c r="S151" s="183"/>
      <c r="T151" s="184"/>
      <c r="AT151" s="185" t="s">
        <v>154</v>
      </c>
      <c r="AU151" s="185" t="s">
        <v>81</v>
      </c>
      <c r="AV151" s="11" t="s">
        <v>81</v>
      </c>
      <c r="AW151" s="11" t="s">
        <v>34</v>
      </c>
      <c r="AX151" s="11" t="s">
        <v>71</v>
      </c>
      <c r="AY151" s="185" t="s">
        <v>144</v>
      </c>
    </row>
    <row r="152" spans="2:65" s="13" customFormat="1">
      <c r="B152" s="197"/>
      <c r="D152" s="177" t="s">
        <v>154</v>
      </c>
      <c r="E152" s="198" t="s">
        <v>3</v>
      </c>
      <c r="F152" s="199" t="s">
        <v>201</v>
      </c>
      <c r="H152" s="200">
        <v>43.664000000000001</v>
      </c>
      <c r="I152" s="201"/>
      <c r="L152" s="197"/>
      <c r="M152" s="202"/>
      <c r="N152" s="203"/>
      <c r="O152" s="203"/>
      <c r="P152" s="203"/>
      <c r="Q152" s="203"/>
      <c r="R152" s="203"/>
      <c r="S152" s="203"/>
      <c r="T152" s="204"/>
      <c r="AT152" s="205" t="s">
        <v>154</v>
      </c>
      <c r="AU152" s="205" t="s">
        <v>81</v>
      </c>
      <c r="AV152" s="13" t="s">
        <v>152</v>
      </c>
      <c r="AW152" s="13" t="s">
        <v>34</v>
      </c>
      <c r="AX152" s="13" t="s">
        <v>78</v>
      </c>
      <c r="AY152" s="205" t="s">
        <v>144</v>
      </c>
    </row>
    <row r="153" spans="2:65" s="1" customFormat="1" ht="31.5" customHeight="1">
      <c r="B153" s="163"/>
      <c r="C153" s="164" t="s">
        <v>241</v>
      </c>
      <c r="D153" s="164" t="s">
        <v>147</v>
      </c>
      <c r="E153" s="165" t="s">
        <v>242</v>
      </c>
      <c r="F153" s="166" t="s">
        <v>243</v>
      </c>
      <c r="G153" s="167" t="s">
        <v>169</v>
      </c>
      <c r="H153" s="168">
        <v>0.91500000000000004</v>
      </c>
      <c r="I153" s="169"/>
      <c r="J153" s="170">
        <f>ROUND(I153*H153,2)</f>
        <v>0</v>
      </c>
      <c r="K153" s="166" t="s">
        <v>151</v>
      </c>
      <c r="L153" s="34"/>
      <c r="M153" s="171" t="s">
        <v>3</v>
      </c>
      <c r="N153" s="172" t="s">
        <v>42</v>
      </c>
      <c r="O153" s="35"/>
      <c r="P153" s="173">
        <f>O153*H153</f>
        <v>0</v>
      </c>
      <c r="Q153" s="173">
        <v>0.45432</v>
      </c>
      <c r="R153" s="173">
        <f>Q153*H153</f>
        <v>0.41570280000000004</v>
      </c>
      <c r="S153" s="173">
        <v>0</v>
      </c>
      <c r="T153" s="174">
        <f>S153*H153</f>
        <v>0</v>
      </c>
      <c r="AR153" s="17" t="s">
        <v>152</v>
      </c>
      <c r="AT153" s="17" t="s">
        <v>147</v>
      </c>
      <c r="AU153" s="17" t="s">
        <v>81</v>
      </c>
      <c r="AY153" s="17" t="s">
        <v>144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7" t="s">
        <v>78</v>
      </c>
      <c r="BK153" s="175">
        <f>ROUND(I153*H153,2)</f>
        <v>0</v>
      </c>
      <c r="BL153" s="17" t="s">
        <v>152</v>
      </c>
      <c r="BM153" s="17" t="s">
        <v>244</v>
      </c>
    </row>
    <row r="154" spans="2:65" s="11" customFormat="1">
      <c r="B154" s="176"/>
      <c r="D154" s="187" t="s">
        <v>154</v>
      </c>
      <c r="E154" s="185" t="s">
        <v>3</v>
      </c>
      <c r="F154" s="195" t="s">
        <v>245</v>
      </c>
      <c r="H154" s="196">
        <v>0.91500000000000004</v>
      </c>
      <c r="I154" s="181"/>
      <c r="L154" s="176"/>
      <c r="M154" s="182"/>
      <c r="N154" s="183"/>
      <c r="O154" s="183"/>
      <c r="P154" s="183"/>
      <c r="Q154" s="183"/>
      <c r="R154" s="183"/>
      <c r="S154" s="183"/>
      <c r="T154" s="184"/>
      <c r="AT154" s="185" t="s">
        <v>154</v>
      </c>
      <c r="AU154" s="185" t="s">
        <v>81</v>
      </c>
      <c r="AV154" s="11" t="s">
        <v>81</v>
      </c>
      <c r="AW154" s="11" t="s">
        <v>34</v>
      </c>
      <c r="AX154" s="11" t="s">
        <v>78</v>
      </c>
      <c r="AY154" s="185" t="s">
        <v>144</v>
      </c>
    </row>
    <row r="155" spans="2:65" s="10" customFormat="1" ht="29.85" customHeight="1">
      <c r="B155" s="149"/>
      <c r="D155" s="160" t="s">
        <v>70</v>
      </c>
      <c r="E155" s="161" t="s">
        <v>246</v>
      </c>
      <c r="F155" s="161" t="s">
        <v>247</v>
      </c>
      <c r="I155" s="152"/>
      <c r="J155" s="162">
        <f>BK155</f>
        <v>0</v>
      </c>
      <c r="L155" s="149"/>
      <c r="M155" s="154"/>
      <c r="N155" s="155"/>
      <c r="O155" s="155"/>
      <c r="P155" s="156">
        <f>SUM(P156:P181)</f>
        <v>0</v>
      </c>
      <c r="Q155" s="155"/>
      <c r="R155" s="156">
        <f>SUM(R156:R181)</f>
        <v>6.4154523400000008</v>
      </c>
      <c r="S155" s="155"/>
      <c r="T155" s="157">
        <f>SUM(T156:T181)</f>
        <v>0</v>
      </c>
      <c r="AR155" s="150" t="s">
        <v>78</v>
      </c>
      <c r="AT155" s="158" t="s">
        <v>70</v>
      </c>
      <c r="AU155" s="158" t="s">
        <v>78</v>
      </c>
      <c r="AY155" s="150" t="s">
        <v>144</v>
      </c>
      <c r="BK155" s="159">
        <f>SUM(BK156:BK181)</f>
        <v>0</v>
      </c>
    </row>
    <row r="156" spans="2:65" s="1" customFormat="1" ht="31.5" customHeight="1">
      <c r="B156" s="163"/>
      <c r="C156" s="164" t="s">
        <v>248</v>
      </c>
      <c r="D156" s="164" t="s">
        <v>147</v>
      </c>
      <c r="E156" s="165" t="s">
        <v>249</v>
      </c>
      <c r="F156" s="166" t="s">
        <v>250</v>
      </c>
      <c r="G156" s="167" t="s">
        <v>169</v>
      </c>
      <c r="H156" s="168">
        <v>24.033999999999999</v>
      </c>
      <c r="I156" s="169"/>
      <c r="J156" s="170">
        <f>ROUND(I156*H156,2)</f>
        <v>0</v>
      </c>
      <c r="K156" s="166" t="s">
        <v>151</v>
      </c>
      <c r="L156" s="34"/>
      <c r="M156" s="171" t="s">
        <v>3</v>
      </c>
      <c r="N156" s="172" t="s">
        <v>42</v>
      </c>
      <c r="O156" s="35"/>
      <c r="P156" s="173">
        <f>O156*H156</f>
        <v>0</v>
      </c>
      <c r="Q156" s="173">
        <v>1.54E-2</v>
      </c>
      <c r="R156" s="173">
        <f>Q156*H156</f>
        <v>0.3701236</v>
      </c>
      <c r="S156" s="173">
        <v>0</v>
      </c>
      <c r="T156" s="174">
        <f>S156*H156</f>
        <v>0</v>
      </c>
      <c r="AR156" s="17" t="s">
        <v>152</v>
      </c>
      <c r="AT156" s="17" t="s">
        <v>147</v>
      </c>
      <c r="AU156" s="17" t="s">
        <v>81</v>
      </c>
      <c r="AY156" s="17" t="s">
        <v>144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7" t="s">
        <v>78</v>
      </c>
      <c r="BK156" s="175">
        <f>ROUND(I156*H156,2)</f>
        <v>0</v>
      </c>
      <c r="BL156" s="17" t="s">
        <v>152</v>
      </c>
      <c r="BM156" s="17" t="s">
        <v>251</v>
      </c>
    </row>
    <row r="157" spans="2:65" s="11" customFormat="1">
      <c r="B157" s="176"/>
      <c r="D157" s="177" t="s">
        <v>154</v>
      </c>
      <c r="E157" s="178" t="s">
        <v>3</v>
      </c>
      <c r="F157" s="179" t="s">
        <v>252</v>
      </c>
      <c r="H157" s="180">
        <v>24.033999999999999</v>
      </c>
      <c r="I157" s="181"/>
      <c r="L157" s="176"/>
      <c r="M157" s="182"/>
      <c r="N157" s="183"/>
      <c r="O157" s="183"/>
      <c r="P157" s="183"/>
      <c r="Q157" s="183"/>
      <c r="R157" s="183"/>
      <c r="S157" s="183"/>
      <c r="T157" s="184"/>
      <c r="AT157" s="185" t="s">
        <v>154</v>
      </c>
      <c r="AU157" s="185" t="s">
        <v>81</v>
      </c>
      <c r="AV157" s="11" t="s">
        <v>81</v>
      </c>
      <c r="AW157" s="11" t="s">
        <v>34</v>
      </c>
      <c r="AX157" s="11" t="s">
        <v>78</v>
      </c>
      <c r="AY157" s="185" t="s">
        <v>144</v>
      </c>
    </row>
    <row r="158" spans="2:65" s="1" customFormat="1" ht="31.5" customHeight="1">
      <c r="B158" s="163"/>
      <c r="C158" s="164" t="s">
        <v>253</v>
      </c>
      <c r="D158" s="164" t="s">
        <v>147</v>
      </c>
      <c r="E158" s="165" t="s">
        <v>254</v>
      </c>
      <c r="F158" s="166" t="s">
        <v>255</v>
      </c>
      <c r="G158" s="167" t="s">
        <v>169</v>
      </c>
      <c r="H158" s="168">
        <v>318.72300000000001</v>
      </c>
      <c r="I158" s="169"/>
      <c r="J158" s="170">
        <f>ROUND(I158*H158,2)</f>
        <v>0</v>
      </c>
      <c r="K158" s="166" t="s">
        <v>151</v>
      </c>
      <c r="L158" s="34"/>
      <c r="M158" s="171" t="s">
        <v>3</v>
      </c>
      <c r="N158" s="172" t="s">
        <v>42</v>
      </c>
      <c r="O158" s="35"/>
      <c r="P158" s="173">
        <f>O158*H158</f>
        <v>0</v>
      </c>
      <c r="Q158" s="173">
        <v>1.8380000000000001E-2</v>
      </c>
      <c r="R158" s="173">
        <f>Q158*H158</f>
        <v>5.8581287400000006</v>
      </c>
      <c r="S158" s="173">
        <v>0</v>
      </c>
      <c r="T158" s="174">
        <f>S158*H158</f>
        <v>0</v>
      </c>
      <c r="AR158" s="17" t="s">
        <v>152</v>
      </c>
      <c r="AT158" s="17" t="s">
        <v>147</v>
      </c>
      <c r="AU158" s="17" t="s">
        <v>81</v>
      </c>
      <c r="AY158" s="17" t="s">
        <v>144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7" t="s">
        <v>78</v>
      </c>
      <c r="BK158" s="175">
        <f>ROUND(I158*H158,2)</f>
        <v>0</v>
      </c>
      <c r="BL158" s="17" t="s">
        <v>152</v>
      </c>
      <c r="BM158" s="17" t="s">
        <v>256</v>
      </c>
    </row>
    <row r="159" spans="2:65" s="12" customFormat="1">
      <c r="B159" s="186"/>
      <c r="D159" s="187" t="s">
        <v>154</v>
      </c>
      <c r="E159" s="188" t="s">
        <v>3</v>
      </c>
      <c r="F159" s="189" t="s">
        <v>257</v>
      </c>
      <c r="H159" s="190" t="s">
        <v>3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0" t="s">
        <v>154</v>
      </c>
      <c r="AU159" s="190" t="s">
        <v>81</v>
      </c>
      <c r="AV159" s="12" t="s">
        <v>78</v>
      </c>
      <c r="AW159" s="12" t="s">
        <v>34</v>
      </c>
      <c r="AX159" s="12" t="s">
        <v>71</v>
      </c>
      <c r="AY159" s="190" t="s">
        <v>144</v>
      </c>
    </row>
    <row r="160" spans="2:65" s="11" customFormat="1">
      <c r="B160" s="176"/>
      <c r="D160" s="187" t="s">
        <v>154</v>
      </c>
      <c r="E160" s="185" t="s">
        <v>3</v>
      </c>
      <c r="F160" s="195" t="s">
        <v>194</v>
      </c>
      <c r="H160" s="196">
        <v>2.1</v>
      </c>
      <c r="I160" s="181"/>
      <c r="L160" s="176"/>
      <c r="M160" s="182"/>
      <c r="N160" s="183"/>
      <c r="O160" s="183"/>
      <c r="P160" s="183"/>
      <c r="Q160" s="183"/>
      <c r="R160" s="183"/>
      <c r="S160" s="183"/>
      <c r="T160" s="184"/>
      <c r="AT160" s="185" t="s">
        <v>154</v>
      </c>
      <c r="AU160" s="185" t="s">
        <v>81</v>
      </c>
      <c r="AV160" s="11" t="s">
        <v>81</v>
      </c>
      <c r="AW160" s="11" t="s">
        <v>34</v>
      </c>
      <c r="AX160" s="11" t="s">
        <v>71</v>
      </c>
      <c r="AY160" s="185" t="s">
        <v>144</v>
      </c>
    </row>
    <row r="161" spans="2:51" s="11" customFormat="1">
      <c r="B161" s="176"/>
      <c r="D161" s="187" t="s">
        <v>154</v>
      </c>
      <c r="E161" s="185" t="s">
        <v>3</v>
      </c>
      <c r="F161" s="195" t="s">
        <v>258</v>
      </c>
      <c r="H161" s="196">
        <v>120.04300000000001</v>
      </c>
      <c r="I161" s="181"/>
      <c r="L161" s="176"/>
      <c r="M161" s="182"/>
      <c r="N161" s="183"/>
      <c r="O161" s="183"/>
      <c r="P161" s="183"/>
      <c r="Q161" s="183"/>
      <c r="R161" s="183"/>
      <c r="S161" s="183"/>
      <c r="T161" s="184"/>
      <c r="AT161" s="185" t="s">
        <v>154</v>
      </c>
      <c r="AU161" s="185" t="s">
        <v>81</v>
      </c>
      <c r="AV161" s="11" t="s">
        <v>81</v>
      </c>
      <c r="AW161" s="11" t="s">
        <v>34</v>
      </c>
      <c r="AX161" s="11" t="s">
        <v>71</v>
      </c>
      <c r="AY161" s="185" t="s">
        <v>144</v>
      </c>
    </row>
    <row r="162" spans="2:51" s="11" customFormat="1">
      <c r="B162" s="176"/>
      <c r="D162" s="187" t="s">
        <v>154</v>
      </c>
      <c r="E162" s="185" t="s">
        <v>3</v>
      </c>
      <c r="F162" s="195" t="s">
        <v>259</v>
      </c>
      <c r="H162" s="196">
        <v>-7.88</v>
      </c>
      <c r="I162" s="181"/>
      <c r="L162" s="176"/>
      <c r="M162" s="182"/>
      <c r="N162" s="183"/>
      <c r="O162" s="183"/>
      <c r="P162" s="183"/>
      <c r="Q162" s="183"/>
      <c r="R162" s="183"/>
      <c r="S162" s="183"/>
      <c r="T162" s="184"/>
      <c r="AT162" s="185" t="s">
        <v>154</v>
      </c>
      <c r="AU162" s="185" t="s">
        <v>81</v>
      </c>
      <c r="AV162" s="11" t="s">
        <v>81</v>
      </c>
      <c r="AW162" s="11" t="s">
        <v>34</v>
      </c>
      <c r="AX162" s="11" t="s">
        <v>71</v>
      </c>
      <c r="AY162" s="185" t="s">
        <v>144</v>
      </c>
    </row>
    <row r="163" spans="2:51" s="11" customFormat="1">
      <c r="B163" s="176"/>
      <c r="D163" s="187" t="s">
        <v>154</v>
      </c>
      <c r="E163" s="185" t="s">
        <v>3</v>
      </c>
      <c r="F163" s="195" t="s">
        <v>260</v>
      </c>
      <c r="H163" s="196">
        <v>2.31</v>
      </c>
      <c r="I163" s="181"/>
      <c r="L163" s="176"/>
      <c r="M163" s="182"/>
      <c r="N163" s="183"/>
      <c r="O163" s="183"/>
      <c r="P163" s="183"/>
      <c r="Q163" s="183"/>
      <c r="R163" s="183"/>
      <c r="S163" s="183"/>
      <c r="T163" s="184"/>
      <c r="AT163" s="185" t="s">
        <v>154</v>
      </c>
      <c r="AU163" s="185" t="s">
        <v>81</v>
      </c>
      <c r="AV163" s="11" t="s">
        <v>81</v>
      </c>
      <c r="AW163" s="11" t="s">
        <v>34</v>
      </c>
      <c r="AX163" s="11" t="s">
        <v>71</v>
      </c>
      <c r="AY163" s="185" t="s">
        <v>144</v>
      </c>
    </row>
    <row r="164" spans="2:51" s="11" customFormat="1">
      <c r="B164" s="176"/>
      <c r="D164" s="187" t="s">
        <v>154</v>
      </c>
      <c r="E164" s="185" t="s">
        <v>3</v>
      </c>
      <c r="F164" s="195" t="s">
        <v>261</v>
      </c>
      <c r="H164" s="196">
        <v>15.12</v>
      </c>
      <c r="I164" s="181"/>
      <c r="L164" s="176"/>
      <c r="M164" s="182"/>
      <c r="N164" s="183"/>
      <c r="O164" s="183"/>
      <c r="P164" s="183"/>
      <c r="Q164" s="183"/>
      <c r="R164" s="183"/>
      <c r="S164" s="183"/>
      <c r="T164" s="184"/>
      <c r="AT164" s="185" t="s">
        <v>154</v>
      </c>
      <c r="AU164" s="185" t="s">
        <v>81</v>
      </c>
      <c r="AV164" s="11" t="s">
        <v>81</v>
      </c>
      <c r="AW164" s="11" t="s">
        <v>34</v>
      </c>
      <c r="AX164" s="11" t="s">
        <v>71</v>
      </c>
      <c r="AY164" s="185" t="s">
        <v>144</v>
      </c>
    </row>
    <row r="165" spans="2:51" s="11" customFormat="1">
      <c r="B165" s="176"/>
      <c r="D165" s="187" t="s">
        <v>154</v>
      </c>
      <c r="E165" s="185" t="s">
        <v>3</v>
      </c>
      <c r="F165" s="195" t="s">
        <v>262</v>
      </c>
      <c r="H165" s="196">
        <v>4.2</v>
      </c>
      <c r="I165" s="181"/>
      <c r="L165" s="176"/>
      <c r="M165" s="182"/>
      <c r="N165" s="183"/>
      <c r="O165" s="183"/>
      <c r="P165" s="183"/>
      <c r="Q165" s="183"/>
      <c r="R165" s="183"/>
      <c r="S165" s="183"/>
      <c r="T165" s="184"/>
      <c r="AT165" s="185" t="s">
        <v>154</v>
      </c>
      <c r="AU165" s="185" t="s">
        <v>81</v>
      </c>
      <c r="AV165" s="11" t="s">
        <v>81</v>
      </c>
      <c r="AW165" s="11" t="s">
        <v>34</v>
      </c>
      <c r="AX165" s="11" t="s">
        <v>71</v>
      </c>
      <c r="AY165" s="185" t="s">
        <v>144</v>
      </c>
    </row>
    <row r="166" spans="2:51" s="11" customFormat="1">
      <c r="B166" s="176"/>
      <c r="D166" s="187" t="s">
        <v>154</v>
      </c>
      <c r="E166" s="185" t="s">
        <v>3</v>
      </c>
      <c r="F166" s="195" t="s">
        <v>263</v>
      </c>
      <c r="H166" s="196">
        <v>9.5</v>
      </c>
      <c r="I166" s="181"/>
      <c r="L166" s="176"/>
      <c r="M166" s="182"/>
      <c r="N166" s="183"/>
      <c r="O166" s="183"/>
      <c r="P166" s="183"/>
      <c r="Q166" s="183"/>
      <c r="R166" s="183"/>
      <c r="S166" s="183"/>
      <c r="T166" s="184"/>
      <c r="AT166" s="185" t="s">
        <v>154</v>
      </c>
      <c r="AU166" s="185" t="s">
        <v>81</v>
      </c>
      <c r="AV166" s="11" t="s">
        <v>81</v>
      </c>
      <c r="AW166" s="11" t="s">
        <v>34</v>
      </c>
      <c r="AX166" s="11" t="s">
        <v>71</v>
      </c>
      <c r="AY166" s="185" t="s">
        <v>144</v>
      </c>
    </row>
    <row r="167" spans="2:51" s="11" customFormat="1">
      <c r="B167" s="176"/>
      <c r="D167" s="187" t="s">
        <v>154</v>
      </c>
      <c r="E167" s="185" t="s">
        <v>3</v>
      </c>
      <c r="F167" s="195" t="s">
        <v>264</v>
      </c>
      <c r="H167" s="196">
        <v>6.12</v>
      </c>
      <c r="I167" s="181"/>
      <c r="L167" s="176"/>
      <c r="M167" s="182"/>
      <c r="N167" s="183"/>
      <c r="O167" s="183"/>
      <c r="P167" s="183"/>
      <c r="Q167" s="183"/>
      <c r="R167" s="183"/>
      <c r="S167" s="183"/>
      <c r="T167" s="184"/>
      <c r="AT167" s="185" t="s">
        <v>154</v>
      </c>
      <c r="AU167" s="185" t="s">
        <v>81</v>
      </c>
      <c r="AV167" s="11" t="s">
        <v>81</v>
      </c>
      <c r="AW167" s="11" t="s">
        <v>34</v>
      </c>
      <c r="AX167" s="11" t="s">
        <v>71</v>
      </c>
      <c r="AY167" s="185" t="s">
        <v>144</v>
      </c>
    </row>
    <row r="168" spans="2:51" s="11" customFormat="1">
      <c r="B168" s="176"/>
      <c r="D168" s="187" t="s">
        <v>154</v>
      </c>
      <c r="E168" s="185" t="s">
        <v>3</v>
      </c>
      <c r="F168" s="195" t="s">
        <v>265</v>
      </c>
      <c r="H168" s="196">
        <v>6.8380000000000001</v>
      </c>
      <c r="I168" s="181"/>
      <c r="L168" s="176"/>
      <c r="M168" s="182"/>
      <c r="N168" s="183"/>
      <c r="O168" s="183"/>
      <c r="P168" s="183"/>
      <c r="Q168" s="183"/>
      <c r="R168" s="183"/>
      <c r="S168" s="183"/>
      <c r="T168" s="184"/>
      <c r="AT168" s="185" t="s">
        <v>154</v>
      </c>
      <c r="AU168" s="185" t="s">
        <v>81</v>
      </c>
      <c r="AV168" s="11" t="s">
        <v>81</v>
      </c>
      <c r="AW168" s="11" t="s">
        <v>34</v>
      </c>
      <c r="AX168" s="11" t="s">
        <v>71</v>
      </c>
      <c r="AY168" s="185" t="s">
        <v>144</v>
      </c>
    </row>
    <row r="169" spans="2:51" s="11" customFormat="1">
      <c r="B169" s="176"/>
      <c r="D169" s="187" t="s">
        <v>154</v>
      </c>
      <c r="E169" s="185" t="s">
        <v>3</v>
      </c>
      <c r="F169" s="195" t="s">
        <v>266</v>
      </c>
      <c r="H169" s="196">
        <v>6.1740000000000004</v>
      </c>
      <c r="I169" s="181"/>
      <c r="L169" s="176"/>
      <c r="M169" s="182"/>
      <c r="N169" s="183"/>
      <c r="O169" s="183"/>
      <c r="P169" s="183"/>
      <c r="Q169" s="183"/>
      <c r="R169" s="183"/>
      <c r="S169" s="183"/>
      <c r="T169" s="184"/>
      <c r="AT169" s="185" t="s">
        <v>154</v>
      </c>
      <c r="AU169" s="185" t="s">
        <v>81</v>
      </c>
      <c r="AV169" s="11" t="s">
        <v>81</v>
      </c>
      <c r="AW169" s="11" t="s">
        <v>34</v>
      </c>
      <c r="AX169" s="11" t="s">
        <v>71</v>
      </c>
      <c r="AY169" s="185" t="s">
        <v>144</v>
      </c>
    </row>
    <row r="170" spans="2:51" s="11" customFormat="1">
      <c r="B170" s="176"/>
      <c r="D170" s="187" t="s">
        <v>154</v>
      </c>
      <c r="E170" s="185" t="s">
        <v>3</v>
      </c>
      <c r="F170" s="195" t="s">
        <v>267</v>
      </c>
      <c r="H170" s="196">
        <v>38.033999999999999</v>
      </c>
      <c r="I170" s="181"/>
      <c r="L170" s="176"/>
      <c r="M170" s="182"/>
      <c r="N170" s="183"/>
      <c r="O170" s="183"/>
      <c r="P170" s="183"/>
      <c r="Q170" s="183"/>
      <c r="R170" s="183"/>
      <c r="S170" s="183"/>
      <c r="T170" s="184"/>
      <c r="AT170" s="185" t="s">
        <v>154</v>
      </c>
      <c r="AU170" s="185" t="s">
        <v>81</v>
      </c>
      <c r="AV170" s="11" t="s">
        <v>81</v>
      </c>
      <c r="AW170" s="11" t="s">
        <v>34</v>
      </c>
      <c r="AX170" s="11" t="s">
        <v>71</v>
      </c>
      <c r="AY170" s="185" t="s">
        <v>144</v>
      </c>
    </row>
    <row r="171" spans="2:51" s="11" customFormat="1">
      <c r="B171" s="176"/>
      <c r="D171" s="187" t="s">
        <v>154</v>
      </c>
      <c r="E171" s="185" t="s">
        <v>3</v>
      </c>
      <c r="F171" s="195" t="s">
        <v>268</v>
      </c>
      <c r="H171" s="196">
        <v>43.12</v>
      </c>
      <c r="I171" s="181"/>
      <c r="L171" s="176"/>
      <c r="M171" s="182"/>
      <c r="N171" s="183"/>
      <c r="O171" s="183"/>
      <c r="P171" s="183"/>
      <c r="Q171" s="183"/>
      <c r="R171" s="183"/>
      <c r="S171" s="183"/>
      <c r="T171" s="184"/>
      <c r="AT171" s="185" t="s">
        <v>154</v>
      </c>
      <c r="AU171" s="185" t="s">
        <v>81</v>
      </c>
      <c r="AV171" s="11" t="s">
        <v>81</v>
      </c>
      <c r="AW171" s="11" t="s">
        <v>34</v>
      </c>
      <c r="AX171" s="11" t="s">
        <v>71</v>
      </c>
      <c r="AY171" s="185" t="s">
        <v>144</v>
      </c>
    </row>
    <row r="172" spans="2:51" s="11" customFormat="1">
      <c r="B172" s="176"/>
      <c r="D172" s="187" t="s">
        <v>154</v>
      </c>
      <c r="E172" s="185" t="s">
        <v>3</v>
      </c>
      <c r="F172" s="195" t="s">
        <v>269</v>
      </c>
      <c r="H172" s="196">
        <v>2.7450000000000001</v>
      </c>
      <c r="I172" s="181"/>
      <c r="L172" s="176"/>
      <c r="M172" s="182"/>
      <c r="N172" s="183"/>
      <c r="O172" s="183"/>
      <c r="P172" s="183"/>
      <c r="Q172" s="183"/>
      <c r="R172" s="183"/>
      <c r="S172" s="183"/>
      <c r="T172" s="184"/>
      <c r="AT172" s="185" t="s">
        <v>154</v>
      </c>
      <c r="AU172" s="185" t="s">
        <v>81</v>
      </c>
      <c r="AV172" s="11" t="s">
        <v>81</v>
      </c>
      <c r="AW172" s="11" t="s">
        <v>34</v>
      </c>
      <c r="AX172" s="11" t="s">
        <v>71</v>
      </c>
      <c r="AY172" s="185" t="s">
        <v>144</v>
      </c>
    </row>
    <row r="173" spans="2:51" s="11" customFormat="1">
      <c r="B173" s="176"/>
      <c r="D173" s="187" t="s">
        <v>154</v>
      </c>
      <c r="E173" s="185" t="s">
        <v>3</v>
      </c>
      <c r="F173" s="195" t="s">
        <v>270</v>
      </c>
      <c r="H173" s="196">
        <v>19.062999999999999</v>
      </c>
      <c r="I173" s="181"/>
      <c r="L173" s="176"/>
      <c r="M173" s="182"/>
      <c r="N173" s="183"/>
      <c r="O173" s="183"/>
      <c r="P173" s="183"/>
      <c r="Q173" s="183"/>
      <c r="R173" s="183"/>
      <c r="S173" s="183"/>
      <c r="T173" s="184"/>
      <c r="AT173" s="185" t="s">
        <v>154</v>
      </c>
      <c r="AU173" s="185" t="s">
        <v>81</v>
      </c>
      <c r="AV173" s="11" t="s">
        <v>81</v>
      </c>
      <c r="AW173" s="11" t="s">
        <v>34</v>
      </c>
      <c r="AX173" s="11" t="s">
        <v>71</v>
      </c>
      <c r="AY173" s="185" t="s">
        <v>144</v>
      </c>
    </row>
    <row r="174" spans="2:51" s="11" customFormat="1">
      <c r="B174" s="176"/>
      <c r="D174" s="187" t="s">
        <v>154</v>
      </c>
      <c r="E174" s="185" t="s">
        <v>3</v>
      </c>
      <c r="F174" s="195" t="s">
        <v>271</v>
      </c>
      <c r="H174" s="196">
        <v>11.163</v>
      </c>
      <c r="I174" s="181"/>
      <c r="L174" s="176"/>
      <c r="M174" s="182"/>
      <c r="N174" s="183"/>
      <c r="O174" s="183"/>
      <c r="P174" s="183"/>
      <c r="Q174" s="183"/>
      <c r="R174" s="183"/>
      <c r="S174" s="183"/>
      <c r="T174" s="184"/>
      <c r="AT174" s="185" t="s">
        <v>154</v>
      </c>
      <c r="AU174" s="185" t="s">
        <v>81</v>
      </c>
      <c r="AV174" s="11" t="s">
        <v>81</v>
      </c>
      <c r="AW174" s="11" t="s">
        <v>34</v>
      </c>
      <c r="AX174" s="11" t="s">
        <v>71</v>
      </c>
      <c r="AY174" s="185" t="s">
        <v>144</v>
      </c>
    </row>
    <row r="175" spans="2:51" s="11" customFormat="1">
      <c r="B175" s="176"/>
      <c r="D175" s="187" t="s">
        <v>154</v>
      </c>
      <c r="E175" s="185" t="s">
        <v>3</v>
      </c>
      <c r="F175" s="195" t="s">
        <v>272</v>
      </c>
      <c r="H175" s="196">
        <v>30.073</v>
      </c>
      <c r="I175" s="181"/>
      <c r="L175" s="176"/>
      <c r="M175" s="182"/>
      <c r="N175" s="183"/>
      <c r="O175" s="183"/>
      <c r="P175" s="183"/>
      <c r="Q175" s="183"/>
      <c r="R175" s="183"/>
      <c r="S175" s="183"/>
      <c r="T175" s="184"/>
      <c r="AT175" s="185" t="s">
        <v>154</v>
      </c>
      <c r="AU175" s="185" t="s">
        <v>81</v>
      </c>
      <c r="AV175" s="11" t="s">
        <v>81</v>
      </c>
      <c r="AW175" s="11" t="s">
        <v>34</v>
      </c>
      <c r="AX175" s="11" t="s">
        <v>71</v>
      </c>
      <c r="AY175" s="185" t="s">
        <v>144</v>
      </c>
    </row>
    <row r="176" spans="2:51" s="11" customFormat="1">
      <c r="B176" s="176"/>
      <c r="D176" s="187" t="s">
        <v>154</v>
      </c>
      <c r="E176" s="185" t="s">
        <v>3</v>
      </c>
      <c r="F176" s="195" t="s">
        <v>273</v>
      </c>
      <c r="H176" s="196">
        <v>10</v>
      </c>
      <c r="I176" s="181"/>
      <c r="L176" s="176"/>
      <c r="M176" s="182"/>
      <c r="N176" s="183"/>
      <c r="O176" s="183"/>
      <c r="P176" s="183"/>
      <c r="Q176" s="183"/>
      <c r="R176" s="183"/>
      <c r="S176" s="183"/>
      <c r="T176" s="184"/>
      <c r="AT176" s="185" t="s">
        <v>154</v>
      </c>
      <c r="AU176" s="185" t="s">
        <v>81</v>
      </c>
      <c r="AV176" s="11" t="s">
        <v>81</v>
      </c>
      <c r="AW176" s="11" t="s">
        <v>34</v>
      </c>
      <c r="AX176" s="11" t="s">
        <v>71</v>
      </c>
      <c r="AY176" s="185" t="s">
        <v>144</v>
      </c>
    </row>
    <row r="177" spans="2:65" s="13" customFormat="1">
      <c r="B177" s="197"/>
      <c r="D177" s="177" t="s">
        <v>154</v>
      </c>
      <c r="E177" s="198" t="s">
        <v>3</v>
      </c>
      <c r="F177" s="199" t="s">
        <v>201</v>
      </c>
      <c r="H177" s="200">
        <v>318.72300000000001</v>
      </c>
      <c r="I177" s="201"/>
      <c r="L177" s="197"/>
      <c r="M177" s="202"/>
      <c r="N177" s="203"/>
      <c r="O177" s="203"/>
      <c r="P177" s="203"/>
      <c r="Q177" s="203"/>
      <c r="R177" s="203"/>
      <c r="S177" s="203"/>
      <c r="T177" s="204"/>
      <c r="AT177" s="205" t="s">
        <v>154</v>
      </c>
      <c r="AU177" s="205" t="s">
        <v>81</v>
      </c>
      <c r="AV177" s="13" t="s">
        <v>152</v>
      </c>
      <c r="AW177" s="13" t="s">
        <v>34</v>
      </c>
      <c r="AX177" s="13" t="s">
        <v>78</v>
      </c>
      <c r="AY177" s="205" t="s">
        <v>144</v>
      </c>
    </row>
    <row r="178" spans="2:65" s="1" customFormat="1" ht="31.5" customHeight="1">
      <c r="B178" s="163"/>
      <c r="C178" s="164" t="s">
        <v>274</v>
      </c>
      <c r="D178" s="164" t="s">
        <v>147</v>
      </c>
      <c r="E178" s="165" t="s">
        <v>275</v>
      </c>
      <c r="F178" s="166" t="s">
        <v>276</v>
      </c>
      <c r="G178" s="167" t="s">
        <v>169</v>
      </c>
      <c r="H178" s="168">
        <v>62.4</v>
      </c>
      <c r="I178" s="169"/>
      <c r="J178" s="170">
        <f>ROUND(I178*H178,2)</f>
        <v>0</v>
      </c>
      <c r="K178" s="166" t="s">
        <v>151</v>
      </c>
      <c r="L178" s="34"/>
      <c r="M178" s="171" t="s">
        <v>3</v>
      </c>
      <c r="N178" s="172" t="s">
        <v>42</v>
      </c>
      <c r="O178" s="35"/>
      <c r="P178" s="173">
        <f>O178*H178</f>
        <v>0</v>
      </c>
      <c r="Q178" s="173">
        <v>3.0000000000000001E-3</v>
      </c>
      <c r="R178" s="173">
        <f>Q178*H178</f>
        <v>0.18720000000000001</v>
      </c>
      <c r="S178" s="173">
        <v>0</v>
      </c>
      <c r="T178" s="174">
        <f>S178*H178</f>
        <v>0</v>
      </c>
      <c r="AR178" s="17" t="s">
        <v>152</v>
      </c>
      <c r="AT178" s="17" t="s">
        <v>147</v>
      </c>
      <c r="AU178" s="17" t="s">
        <v>81</v>
      </c>
      <c r="AY178" s="17" t="s">
        <v>144</v>
      </c>
      <c r="BE178" s="175">
        <f>IF(N178="základní",J178,0)</f>
        <v>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7" t="s">
        <v>78</v>
      </c>
      <c r="BK178" s="175">
        <f>ROUND(I178*H178,2)</f>
        <v>0</v>
      </c>
      <c r="BL178" s="17" t="s">
        <v>152</v>
      </c>
      <c r="BM178" s="17" t="s">
        <v>277</v>
      </c>
    </row>
    <row r="179" spans="2:65" s="11" customFormat="1">
      <c r="B179" s="176"/>
      <c r="D179" s="187" t="s">
        <v>154</v>
      </c>
      <c r="E179" s="185" t="s">
        <v>3</v>
      </c>
      <c r="F179" s="195" t="s">
        <v>278</v>
      </c>
      <c r="H179" s="196">
        <v>56.4</v>
      </c>
      <c r="I179" s="181"/>
      <c r="L179" s="176"/>
      <c r="M179" s="182"/>
      <c r="N179" s="183"/>
      <c r="O179" s="183"/>
      <c r="P179" s="183"/>
      <c r="Q179" s="183"/>
      <c r="R179" s="183"/>
      <c r="S179" s="183"/>
      <c r="T179" s="184"/>
      <c r="AT179" s="185" t="s">
        <v>154</v>
      </c>
      <c r="AU179" s="185" t="s">
        <v>81</v>
      </c>
      <c r="AV179" s="11" t="s">
        <v>81</v>
      </c>
      <c r="AW179" s="11" t="s">
        <v>34</v>
      </c>
      <c r="AX179" s="11" t="s">
        <v>71</v>
      </c>
      <c r="AY179" s="185" t="s">
        <v>144</v>
      </c>
    </row>
    <row r="180" spans="2:65" s="11" customFormat="1">
      <c r="B180" s="176"/>
      <c r="D180" s="187" t="s">
        <v>154</v>
      </c>
      <c r="E180" s="185" t="s">
        <v>3</v>
      </c>
      <c r="F180" s="195" t="s">
        <v>279</v>
      </c>
      <c r="H180" s="196">
        <v>6</v>
      </c>
      <c r="I180" s="181"/>
      <c r="L180" s="176"/>
      <c r="M180" s="182"/>
      <c r="N180" s="183"/>
      <c r="O180" s="183"/>
      <c r="P180" s="183"/>
      <c r="Q180" s="183"/>
      <c r="R180" s="183"/>
      <c r="S180" s="183"/>
      <c r="T180" s="184"/>
      <c r="AT180" s="185" t="s">
        <v>154</v>
      </c>
      <c r="AU180" s="185" t="s">
        <v>81</v>
      </c>
      <c r="AV180" s="11" t="s">
        <v>81</v>
      </c>
      <c r="AW180" s="11" t="s">
        <v>34</v>
      </c>
      <c r="AX180" s="11" t="s">
        <v>71</v>
      </c>
      <c r="AY180" s="185" t="s">
        <v>144</v>
      </c>
    </row>
    <row r="181" spans="2:65" s="13" customFormat="1">
      <c r="B181" s="197"/>
      <c r="D181" s="187" t="s">
        <v>154</v>
      </c>
      <c r="E181" s="218" t="s">
        <v>3</v>
      </c>
      <c r="F181" s="219" t="s">
        <v>201</v>
      </c>
      <c r="H181" s="220">
        <v>62.4</v>
      </c>
      <c r="I181" s="201"/>
      <c r="L181" s="197"/>
      <c r="M181" s="202"/>
      <c r="N181" s="203"/>
      <c r="O181" s="203"/>
      <c r="P181" s="203"/>
      <c r="Q181" s="203"/>
      <c r="R181" s="203"/>
      <c r="S181" s="203"/>
      <c r="T181" s="204"/>
      <c r="AT181" s="205" t="s">
        <v>154</v>
      </c>
      <c r="AU181" s="205" t="s">
        <v>81</v>
      </c>
      <c r="AV181" s="13" t="s">
        <v>152</v>
      </c>
      <c r="AW181" s="13" t="s">
        <v>34</v>
      </c>
      <c r="AX181" s="13" t="s">
        <v>78</v>
      </c>
      <c r="AY181" s="205" t="s">
        <v>144</v>
      </c>
    </row>
    <row r="182" spans="2:65" s="10" customFormat="1" ht="29.85" customHeight="1">
      <c r="B182" s="149"/>
      <c r="D182" s="160" t="s">
        <v>70</v>
      </c>
      <c r="E182" s="161" t="s">
        <v>280</v>
      </c>
      <c r="F182" s="161" t="s">
        <v>281</v>
      </c>
      <c r="I182" s="152"/>
      <c r="J182" s="162">
        <f>BK182</f>
        <v>0</v>
      </c>
      <c r="L182" s="149"/>
      <c r="M182" s="154"/>
      <c r="N182" s="155"/>
      <c r="O182" s="155"/>
      <c r="P182" s="156">
        <f>SUM(P183:P202)</f>
        <v>0</v>
      </c>
      <c r="Q182" s="155"/>
      <c r="R182" s="156">
        <f>SUM(R183:R202)</f>
        <v>9.3073520000000021E-2</v>
      </c>
      <c r="S182" s="155"/>
      <c r="T182" s="157">
        <f>SUM(T183:T202)</f>
        <v>0</v>
      </c>
      <c r="AR182" s="150" t="s">
        <v>78</v>
      </c>
      <c r="AT182" s="158" t="s">
        <v>70</v>
      </c>
      <c r="AU182" s="158" t="s">
        <v>78</v>
      </c>
      <c r="AY182" s="150" t="s">
        <v>144</v>
      </c>
      <c r="BK182" s="159">
        <f>SUM(BK183:BK202)</f>
        <v>0</v>
      </c>
    </row>
    <row r="183" spans="2:65" s="1" customFormat="1" ht="31.5" customHeight="1">
      <c r="B183" s="163"/>
      <c r="C183" s="164" t="s">
        <v>8</v>
      </c>
      <c r="D183" s="164" t="s">
        <v>147</v>
      </c>
      <c r="E183" s="165" t="s">
        <v>282</v>
      </c>
      <c r="F183" s="166" t="s">
        <v>283</v>
      </c>
      <c r="G183" s="167" t="s">
        <v>169</v>
      </c>
      <c r="H183" s="168">
        <v>6.05</v>
      </c>
      <c r="I183" s="169"/>
      <c r="J183" s="170">
        <f>ROUND(I183*H183,2)</f>
        <v>0</v>
      </c>
      <c r="K183" s="166" t="s">
        <v>151</v>
      </c>
      <c r="L183" s="34"/>
      <c r="M183" s="171" t="s">
        <v>3</v>
      </c>
      <c r="N183" s="172" t="s">
        <v>42</v>
      </c>
      <c r="O183" s="35"/>
      <c r="P183" s="173">
        <f>O183*H183</f>
        <v>0</v>
      </c>
      <c r="Q183" s="173">
        <v>8.5000000000000006E-3</v>
      </c>
      <c r="R183" s="173">
        <f>Q183*H183</f>
        <v>5.1425000000000005E-2</v>
      </c>
      <c r="S183" s="173">
        <v>0</v>
      </c>
      <c r="T183" s="174">
        <f>S183*H183</f>
        <v>0</v>
      </c>
      <c r="AR183" s="17" t="s">
        <v>152</v>
      </c>
      <c r="AT183" s="17" t="s">
        <v>147</v>
      </c>
      <c r="AU183" s="17" t="s">
        <v>81</v>
      </c>
      <c r="AY183" s="17" t="s">
        <v>144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7" t="s">
        <v>78</v>
      </c>
      <c r="BK183" s="175">
        <f>ROUND(I183*H183,2)</f>
        <v>0</v>
      </c>
      <c r="BL183" s="17" t="s">
        <v>152</v>
      </c>
      <c r="BM183" s="17" t="s">
        <v>284</v>
      </c>
    </row>
    <row r="184" spans="2:65" s="11" customFormat="1">
      <c r="B184" s="176"/>
      <c r="D184" s="187" t="s">
        <v>154</v>
      </c>
      <c r="E184" s="185" t="s">
        <v>3</v>
      </c>
      <c r="F184" s="195" t="s">
        <v>285</v>
      </c>
      <c r="H184" s="196">
        <v>2.1</v>
      </c>
      <c r="I184" s="181"/>
      <c r="L184" s="176"/>
      <c r="M184" s="182"/>
      <c r="N184" s="183"/>
      <c r="O184" s="183"/>
      <c r="P184" s="183"/>
      <c r="Q184" s="183"/>
      <c r="R184" s="183"/>
      <c r="S184" s="183"/>
      <c r="T184" s="184"/>
      <c r="AT184" s="185" t="s">
        <v>154</v>
      </c>
      <c r="AU184" s="185" t="s">
        <v>81</v>
      </c>
      <c r="AV184" s="11" t="s">
        <v>81</v>
      </c>
      <c r="AW184" s="11" t="s">
        <v>34</v>
      </c>
      <c r="AX184" s="11" t="s">
        <v>71</v>
      </c>
      <c r="AY184" s="185" t="s">
        <v>144</v>
      </c>
    </row>
    <row r="185" spans="2:65" s="11" customFormat="1">
      <c r="B185" s="176"/>
      <c r="D185" s="187" t="s">
        <v>154</v>
      </c>
      <c r="E185" s="185" t="s">
        <v>3</v>
      </c>
      <c r="F185" s="195" t="s">
        <v>286</v>
      </c>
      <c r="H185" s="196">
        <v>3.95</v>
      </c>
      <c r="I185" s="181"/>
      <c r="L185" s="176"/>
      <c r="M185" s="182"/>
      <c r="N185" s="183"/>
      <c r="O185" s="183"/>
      <c r="P185" s="183"/>
      <c r="Q185" s="183"/>
      <c r="R185" s="183"/>
      <c r="S185" s="183"/>
      <c r="T185" s="184"/>
      <c r="AT185" s="185" t="s">
        <v>154</v>
      </c>
      <c r="AU185" s="185" t="s">
        <v>81</v>
      </c>
      <c r="AV185" s="11" t="s">
        <v>81</v>
      </c>
      <c r="AW185" s="11" t="s">
        <v>34</v>
      </c>
      <c r="AX185" s="11" t="s">
        <v>71</v>
      </c>
      <c r="AY185" s="185" t="s">
        <v>144</v>
      </c>
    </row>
    <row r="186" spans="2:65" s="13" customFormat="1">
      <c r="B186" s="197"/>
      <c r="D186" s="177" t="s">
        <v>154</v>
      </c>
      <c r="E186" s="198" t="s">
        <v>3</v>
      </c>
      <c r="F186" s="199" t="s">
        <v>201</v>
      </c>
      <c r="H186" s="200">
        <v>6.05</v>
      </c>
      <c r="I186" s="201"/>
      <c r="L186" s="197"/>
      <c r="M186" s="202"/>
      <c r="N186" s="203"/>
      <c r="O186" s="203"/>
      <c r="P186" s="203"/>
      <c r="Q186" s="203"/>
      <c r="R186" s="203"/>
      <c r="S186" s="203"/>
      <c r="T186" s="204"/>
      <c r="AT186" s="205" t="s">
        <v>154</v>
      </c>
      <c r="AU186" s="205" t="s">
        <v>81</v>
      </c>
      <c r="AV186" s="13" t="s">
        <v>152</v>
      </c>
      <c r="AW186" s="13" t="s">
        <v>34</v>
      </c>
      <c r="AX186" s="13" t="s">
        <v>78</v>
      </c>
      <c r="AY186" s="205" t="s">
        <v>144</v>
      </c>
    </row>
    <row r="187" spans="2:65" s="1" customFormat="1" ht="44.25" customHeight="1">
      <c r="B187" s="163"/>
      <c r="C187" s="206" t="s">
        <v>287</v>
      </c>
      <c r="D187" s="206" t="s">
        <v>213</v>
      </c>
      <c r="E187" s="207" t="s">
        <v>288</v>
      </c>
      <c r="F187" s="208" t="s">
        <v>289</v>
      </c>
      <c r="G187" s="209" t="s">
        <v>169</v>
      </c>
      <c r="H187" s="210">
        <v>6.1710000000000003</v>
      </c>
      <c r="I187" s="211"/>
      <c r="J187" s="212">
        <f>ROUND(I187*H187,2)</f>
        <v>0</v>
      </c>
      <c r="K187" s="208" t="s">
        <v>151</v>
      </c>
      <c r="L187" s="213"/>
      <c r="M187" s="214" t="s">
        <v>3</v>
      </c>
      <c r="N187" s="215" t="s">
        <v>42</v>
      </c>
      <c r="O187" s="35"/>
      <c r="P187" s="173">
        <f>O187*H187</f>
        <v>0</v>
      </c>
      <c r="Q187" s="173">
        <v>2.7200000000000002E-3</v>
      </c>
      <c r="R187" s="173">
        <f>Q187*H187</f>
        <v>1.6785120000000001E-2</v>
      </c>
      <c r="S187" s="173">
        <v>0</v>
      </c>
      <c r="T187" s="174">
        <f>S187*H187</f>
        <v>0</v>
      </c>
      <c r="AR187" s="17" t="s">
        <v>190</v>
      </c>
      <c r="AT187" s="17" t="s">
        <v>213</v>
      </c>
      <c r="AU187" s="17" t="s">
        <v>81</v>
      </c>
      <c r="AY187" s="17" t="s">
        <v>144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7" t="s">
        <v>78</v>
      </c>
      <c r="BK187" s="175">
        <f>ROUND(I187*H187,2)</f>
        <v>0</v>
      </c>
      <c r="BL187" s="17" t="s">
        <v>152</v>
      </c>
      <c r="BM187" s="17" t="s">
        <v>290</v>
      </c>
    </row>
    <row r="188" spans="2:65" s="1" customFormat="1" ht="27">
      <c r="B188" s="34"/>
      <c r="D188" s="187" t="s">
        <v>217</v>
      </c>
      <c r="F188" s="216" t="s">
        <v>291</v>
      </c>
      <c r="I188" s="217"/>
      <c r="L188" s="34"/>
      <c r="M188" s="63"/>
      <c r="N188" s="35"/>
      <c r="O188" s="35"/>
      <c r="P188" s="35"/>
      <c r="Q188" s="35"/>
      <c r="R188" s="35"/>
      <c r="S188" s="35"/>
      <c r="T188" s="64"/>
      <c r="AT188" s="17" t="s">
        <v>217</v>
      </c>
      <c r="AU188" s="17" t="s">
        <v>81</v>
      </c>
    </row>
    <row r="189" spans="2:65" s="11" customFormat="1">
      <c r="B189" s="176"/>
      <c r="D189" s="177" t="s">
        <v>154</v>
      </c>
      <c r="E189" s="178" t="s">
        <v>3</v>
      </c>
      <c r="F189" s="179" t="s">
        <v>292</v>
      </c>
      <c r="H189" s="180">
        <v>6.1710000000000003</v>
      </c>
      <c r="I189" s="181"/>
      <c r="L189" s="176"/>
      <c r="M189" s="182"/>
      <c r="N189" s="183"/>
      <c r="O189" s="183"/>
      <c r="P189" s="183"/>
      <c r="Q189" s="183"/>
      <c r="R189" s="183"/>
      <c r="S189" s="183"/>
      <c r="T189" s="184"/>
      <c r="AT189" s="185" t="s">
        <v>154</v>
      </c>
      <c r="AU189" s="185" t="s">
        <v>81</v>
      </c>
      <c r="AV189" s="11" t="s">
        <v>81</v>
      </c>
      <c r="AW189" s="11" t="s">
        <v>34</v>
      </c>
      <c r="AX189" s="11" t="s">
        <v>78</v>
      </c>
      <c r="AY189" s="185" t="s">
        <v>144</v>
      </c>
    </row>
    <row r="190" spans="2:65" s="1" customFormat="1" ht="31.5" customHeight="1">
      <c r="B190" s="163"/>
      <c r="C190" s="164" t="s">
        <v>293</v>
      </c>
      <c r="D190" s="164" t="s">
        <v>147</v>
      </c>
      <c r="E190" s="165" t="s">
        <v>294</v>
      </c>
      <c r="F190" s="166" t="s">
        <v>295</v>
      </c>
      <c r="G190" s="167" t="s">
        <v>296</v>
      </c>
      <c r="H190" s="168">
        <v>7.6</v>
      </c>
      <c r="I190" s="169"/>
      <c r="J190" s="170">
        <f>ROUND(I190*H190,2)</f>
        <v>0</v>
      </c>
      <c r="K190" s="166" t="s">
        <v>151</v>
      </c>
      <c r="L190" s="34"/>
      <c r="M190" s="171" t="s">
        <v>3</v>
      </c>
      <c r="N190" s="172" t="s">
        <v>42</v>
      </c>
      <c r="O190" s="35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AR190" s="17" t="s">
        <v>152</v>
      </c>
      <c r="AT190" s="17" t="s">
        <v>147</v>
      </c>
      <c r="AU190" s="17" t="s">
        <v>81</v>
      </c>
      <c r="AY190" s="17" t="s">
        <v>144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7" t="s">
        <v>78</v>
      </c>
      <c r="BK190" s="175">
        <f>ROUND(I190*H190,2)</f>
        <v>0</v>
      </c>
      <c r="BL190" s="17" t="s">
        <v>152</v>
      </c>
      <c r="BM190" s="17" t="s">
        <v>297</v>
      </c>
    </row>
    <row r="191" spans="2:65" s="1" customFormat="1" ht="22.5" customHeight="1">
      <c r="B191" s="163"/>
      <c r="C191" s="206" t="s">
        <v>298</v>
      </c>
      <c r="D191" s="206" t="s">
        <v>213</v>
      </c>
      <c r="E191" s="207" t="s">
        <v>299</v>
      </c>
      <c r="F191" s="208" t="s">
        <v>300</v>
      </c>
      <c r="G191" s="209" t="s">
        <v>296</v>
      </c>
      <c r="H191" s="210">
        <v>7.98</v>
      </c>
      <c r="I191" s="211"/>
      <c r="J191" s="212">
        <f>ROUND(I191*H191,2)</f>
        <v>0</v>
      </c>
      <c r="K191" s="208" t="s">
        <v>3</v>
      </c>
      <c r="L191" s="213"/>
      <c r="M191" s="214" t="s">
        <v>3</v>
      </c>
      <c r="N191" s="215" t="s">
        <v>42</v>
      </c>
      <c r="O191" s="35"/>
      <c r="P191" s="173">
        <f>O191*H191</f>
        <v>0</v>
      </c>
      <c r="Q191" s="173">
        <v>4.0000000000000003E-5</v>
      </c>
      <c r="R191" s="173">
        <f>Q191*H191</f>
        <v>3.1920000000000006E-4</v>
      </c>
      <c r="S191" s="173">
        <v>0</v>
      </c>
      <c r="T191" s="174">
        <f>S191*H191</f>
        <v>0</v>
      </c>
      <c r="AR191" s="17" t="s">
        <v>190</v>
      </c>
      <c r="AT191" s="17" t="s">
        <v>213</v>
      </c>
      <c r="AU191" s="17" t="s">
        <v>81</v>
      </c>
      <c r="AY191" s="17" t="s">
        <v>144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7" t="s">
        <v>78</v>
      </c>
      <c r="BK191" s="175">
        <f>ROUND(I191*H191,2)</f>
        <v>0</v>
      </c>
      <c r="BL191" s="17" t="s">
        <v>152</v>
      </c>
      <c r="BM191" s="17" t="s">
        <v>301</v>
      </c>
    </row>
    <row r="192" spans="2:65" s="11" customFormat="1">
      <c r="B192" s="176"/>
      <c r="D192" s="177" t="s">
        <v>154</v>
      </c>
      <c r="E192" s="178" t="s">
        <v>3</v>
      </c>
      <c r="F192" s="179" t="s">
        <v>302</v>
      </c>
      <c r="H192" s="180">
        <v>7.98</v>
      </c>
      <c r="I192" s="181"/>
      <c r="L192" s="176"/>
      <c r="M192" s="182"/>
      <c r="N192" s="183"/>
      <c r="O192" s="183"/>
      <c r="P192" s="183"/>
      <c r="Q192" s="183"/>
      <c r="R192" s="183"/>
      <c r="S192" s="183"/>
      <c r="T192" s="184"/>
      <c r="AT192" s="185" t="s">
        <v>154</v>
      </c>
      <c r="AU192" s="185" t="s">
        <v>81</v>
      </c>
      <c r="AV192" s="11" t="s">
        <v>81</v>
      </c>
      <c r="AW192" s="11" t="s">
        <v>34</v>
      </c>
      <c r="AX192" s="11" t="s">
        <v>78</v>
      </c>
      <c r="AY192" s="185" t="s">
        <v>144</v>
      </c>
    </row>
    <row r="193" spans="2:65" s="1" customFormat="1" ht="31.5" customHeight="1">
      <c r="B193" s="163"/>
      <c r="C193" s="164" t="s">
        <v>303</v>
      </c>
      <c r="D193" s="164" t="s">
        <v>147</v>
      </c>
      <c r="E193" s="165" t="s">
        <v>304</v>
      </c>
      <c r="F193" s="166" t="s">
        <v>305</v>
      </c>
      <c r="G193" s="167" t="s">
        <v>296</v>
      </c>
      <c r="H193" s="168">
        <v>0.8</v>
      </c>
      <c r="I193" s="169"/>
      <c r="J193" s="170">
        <f>ROUND(I193*H193,2)</f>
        <v>0</v>
      </c>
      <c r="K193" s="166" t="s">
        <v>151</v>
      </c>
      <c r="L193" s="34"/>
      <c r="M193" s="171" t="s">
        <v>3</v>
      </c>
      <c r="N193" s="172" t="s">
        <v>42</v>
      </c>
      <c r="O193" s="35"/>
      <c r="P193" s="173">
        <f>O193*H193</f>
        <v>0</v>
      </c>
      <c r="Q193" s="173">
        <v>2.5000000000000001E-4</v>
      </c>
      <c r="R193" s="173">
        <f>Q193*H193</f>
        <v>2.0000000000000001E-4</v>
      </c>
      <c r="S193" s="173">
        <v>0</v>
      </c>
      <c r="T193" s="174">
        <f>S193*H193</f>
        <v>0</v>
      </c>
      <c r="AR193" s="17" t="s">
        <v>152</v>
      </c>
      <c r="AT193" s="17" t="s">
        <v>147</v>
      </c>
      <c r="AU193" s="17" t="s">
        <v>81</v>
      </c>
      <c r="AY193" s="17" t="s">
        <v>144</v>
      </c>
      <c r="BE193" s="175">
        <f>IF(N193="základní",J193,0)</f>
        <v>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7" t="s">
        <v>78</v>
      </c>
      <c r="BK193" s="175">
        <f>ROUND(I193*H193,2)</f>
        <v>0</v>
      </c>
      <c r="BL193" s="17" t="s">
        <v>152</v>
      </c>
      <c r="BM193" s="17" t="s">
        <v>306</v>
      </c>
    </row>
    <row r="194" spans="2:65" s="1" customFormat="1" ht="22.5" customHeight="1">
      <c r="B194" s="163"/>
      <c r="C194" s="206" t="s">
        <v>307</v>
      </c>
      <c r="D194" s="206" t="s">
        <v>213</v>
      </c>
      <c r="E194" s="207" t="s">
        <v>308</v>
      </c>
      <c r="F194" s="208" t="s">
        <v>309</v>
      </c>
      <c r="G194" s="209" t="s">
        <v>296</v>
      </c>
      <c r="H194" s="210">
        <v>0.84</v>
      </c>
      <c r="I194" s="211"/>
      <c r="J194" s="212">
        <f>ROUND(I194*H194,2)</f>
        <v>0</v>
      </c>
      <c r="K194" s="208" t="s">
        <v>3</v>
      </c>
      <c r="L194" s="213"/>
      <c r="M194" s="214" t="s">
        <v>3</v>
      </c>
      <c r="N194" s="215" t="s">
        <v>42</v>
      </c>
      <c r="O194" s="35"/>
      <c r="P194" s="173">
        <f>O194*H194</f>
        <v>0</v>
      </c>
      <c r="Q194" s="173">
        <v>3.0000000000000001E-5</v>
      </c>
      <c r="R194" s="173">
        <f>Q194*H194</f>
        <v>2.5199999999999999E-5</v>
      </c>
      <c r="S194" s="173">
        <v>0</v>
      </c>
      <c r="T194" s="174">
        <f>S194*H194</f>
        <v>0</v>
      </c>
      <c r="AR194" s="17" t="s">
        <v>190</v>
      </c>
      <c r="AT194" s="17" t="s">
        <v>213</v>
      </c>
      <c r="AU194" s="17" t="s">
        <v>81</v>
      </c>
      <c r="AY194" s="17" t="s">
        <v>144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7" t="s">
        <v>78</v>
      </c>
      <c r="BK194" s="175">
        <f>ROUND(I194*H194,2)</f>
        <v>0</v>
      </c>
      <c r="BL194" s="17" t="s">
        <v>152</v>
      </c>
      <c r="BM194" s="17" t="s">
        <v>310</v>
      </c>
    </row>
    <row r="195" spans="2:65" s="11" customFormat="1">
      <c r="B195" s="176"/>
      <c r="D195" s="177" t="s">
        <v>154</v>
      </c>
      <c r="E195" s="178" t="s">
        <v>3</v>
      </c>
      <c r="F195" s="179" t="s">
        <v>311</v>
      </c>
      <c r="H195" s="180">
        <v>0.84</v>
      </c>
      <c r="I195" s="181"/>
      <c r="L195" s="176"/>
      <c r="M195" s="182"/>
      <c r="N195" s="183"/>
      <c r="O195" s="183"/>
      <c r="P195" s="183"/>
      <c r="Q195" s="183"/>
      <c r="R195" s="183"/>
      <c r="S195" s="183"/>
      <c r="T195" s="184"/>
      <c r="AT195" s="185" t="s">
        <v>154</v>
      </c>
      <c r="AU195" s="185" t="s">
        <v>81</v>
      </c>
      <c r="AV195" s="11" t="s">
        <v>81</v>
      </c>
      <c r="AW195" s="11" t="s">
        <v>34</v>
      </c>
      <c r="AX195" s="11" t="s">
        <v>78</v>
      </c>
      <c r="AY195" s="185" t="s">
        <v>144</v>
      </c>
    </row>
    <row r="196" spans="2:65" s="1" customFormat="1" ht="31.5" customHeight="1">
      <c r="B196" s="163"/>
      <c r="C196" s="164" t="s">
        <v>145</v>
      </c>
      <c r="D196" s="164" t="s">
        <v>147</v>
      </c>
      <c r="E196" s="165" t="s">
        <v>304</v>
      </c>
      <c r="F196" s="166" t="s">
        <v>305</v>
      </c>
      <c r="G196" s="167" t="s">
        <v>296</v>
      </c>
      <c r="H196" s="168">
        <v>6.8</v>
      </c>
      <c r="I196" s="169"/>
      <c r="J196" s="170">
        <f>ROUND(I196*H196,2)</f>
        <v>0</v>
      </c>
      <c r="K196" s="166" t="s">
        <v>151</v>
      </c>
      <c r="L196" s="34"/>
      <c r="M196" s="171" t="s">
        <v>3</v>
      </c>
      <c r="N196" s="172" t="s">
        <v>42</v>
      </c>
      <c r="O196" s="35"/>
      <c r="P196" s="173">
        <f>O196*H196</f>
        <v>0</v>
      </c>
      <c r="Q196" s="173">
        <v>2.5000000000000001E-4</v>
      </c>
      <c r="R196" s="173">
        <f>Q196*H196</f>
        <v>1.6999999999999999E-3</v>
      </c>
      <c r="S196" s="173">
        <v>0</v>
      </c>
      <c r="T196" s="174">
        <f>S196*H196</f>
        <v>0</v>
      </c>
      <c r="AR196" s="17" t="s">
        <v>152</v>
      </c>
      <c r="AT196" s="17" t="s">
        <v>147</v>
      </c>
      <c r="AU196" s="17" t="s">
        <v>81</v>
      </c>
      <c r="AY196" s="17" t="s">
        <v>144</v>
      </c>
      <c r="BE196" s="175">
        <f>IF(N196="základní",J196,0)</f>
        <v>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7" t="s">
        <v>78</v>
      </c>
      <c r="BK196" s="175">
        <f>ROUND(I196*H196,2)</f>
        <v>0</v>
      </c>
      <c r="BL196" s="17" t="s">
        <v>152</v>
      </c>
      <c r="BM196" s="17" t="s">
        <v>312</v>
      </c>
    </row>
    <row r="197" spans="2:65" s="1" customFormat="1" ht="22.5" customHeight="1">
      <c r="B197" s="163"/>
      <c r="C197" s="206" t="s">
        <v>313</v>
      </c>
      <c r="D197" s="206" t="s">
        <v>213</v>
      </c>
      <c r="E197" s="207" t="s">
        <v>314</v>
      </c>
      <c r="F197" s="208" t="s">
        <v>315</v>
      </c>
      <c r="G197" s="209" t="s">
        <v>296</v>
      </c>
      <c r="H197" s="210">
        <v>7.14</v>
      </c>
      <c r="I197" s="211"/>
      <c r="J197" s="212">
        <f>ROUND(I197*H197,2)</f>
        <v>0</v>
      </c>
      <c r="K197" s="208" t="s">
        <v>3</v>
      </c>
      <c r="L197" s="213"/>
      <c r="M197" s="214" t="s">
        <v>3</v>
      </c>
      <c r="N197" s="215" t="s">
        <v>42</v>
      </c>
      <c r="O197" s="35"/>
      <c r="P197" s="173">
        <f>O197*H197</f>
        <v>0</v>
      </c>
      <c r="Q197" s="173">
        <v>3.0000000000000001E-5</v>
      </c>
      <c r="R197" s="173">
        <f>Q197*H197</f>
        <v>2.142E-4</v>
      </c>
      <c r="S197" s="173">
        <v>0</v>
      </c>
      <c r="T197" s="174">
        <f>S197*H197</f>
        <v>0</v>
      </c>
      <c r="AR197" s="17" t="s">
        <v>190</v>
      </c>
      <c r="AT197" s="17" t="s">
        <v>213</v>
      </c>
      <c r="AU197" s="17" t="s">
        <v>81</v>
      </c>
      <c r="AY197" s="17" t="s">
        <v>144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7" t="s">
        <v>78</v>
      </c>
      <c r="BK197" s="175">
        <f>ROUND(I197*H197,2)</f>
        <v>0</v>
      </c>
      <c r="BL197" s="17" t="s">
        <v>152</v>
      </c>
      <c r="BM197" s="17" t="s">
        <v>316</v>
      </c>
    </row>
    <row r="198" spans="2:65" s="11" customFormat="1">
      <c r="B198" s="176"/>
      <c r="D198" s="177" t="s">
        <v>154</v>
      </c>
      <c r="E198" s="178" t="s">
        <v>3</v>
      </c>
      <c r="F198" s="179" t="s">
        <v>317</v>
      </c>
      <c r="H198" s="180">
        <v>7.14</v>
      </c>
      <c r="I198" s="181"/>
      <c r="L198" s="176"/>
      <c r="M198" s="182"/>
      <c r="N198" s="183"/>
      <c r="O198" s="183"/>
      <c r="P198" s="183"/>
      <c r="Q198" s="183"/>
      <c r="R198" s="183"/>
      <c r="S198" s="183"/>
      <c r="T198" s="184"/>
      <c r="AT198" s="185" t="s">
        <v>154</v>
      </c>
      <c r="AU198" s="185" t="s">
        <v>81</v>
      </c>
      <c r="AV198" s="11" t="s">
        <v>81</v>
      </c>
      <c r="AW198" s="11" t="s">
        <v>34</v>
      </c>
      <c r="AX198" s="11" t="s">
        <v>78</v>
      </c>
      <c r="AY198" s="185" t="s">
        <v>144</v>
      </c>
    </row>
    <row r="199" spans="2:65" s="1" customFormat="1" ht="31.5" customHeight="1">
      <c r="B199" s="163"/>
      <c r="C199" s="164" t="s">
        <v>318</v>
      </c>
      <c r="D199" s="164" t="s">
        <v>147</v>
      </c>
      <c r="E199" s="165" t="s">
        <v>319</v>
      </c>
      <c r="F199" s="166" t="s">
        <v>320</v>
      </c>
      <c r="G199" s="167" t="s">
        <v>169</v>
      </c>
      <c r="H199" s="168">
        <v>8.36</v>
      </c>
      <c r="I199" s="169"/>
      <c r="J199" s="170">
        <f>ROUND(I199*H199,2)</f>
        <v>0</v>
      </c>
      <c r="K199" s="166" t="s">
        <v>151</v>
      </c>
      <c r="L199" s="34"/>
      <c r="M199" s="171" t="s">
        <v>3</v>
      </c>
      <c r="N199" s="172" t="s">
        <v>42</v>
      </c>
      <c r="O199" s="35"/>
      <c r="P199" s="173">
        <f>O199*H199</f>
        <v>0</v>
      </c>
      <c r="Q199" s="173">
        <v>2.6800000000000001E-3</v>
      </c>
      <c r="R199" s="173">
        <f>Q199*H199</f>
        <v>2.2404799999999999E-2</v>
      </c>
      <c r="S199" s="173">
        <v>0</v>
      </c>
      <c r="T199" s="174">
        <f>S199*H199</f>
        <v>0</v>
      </c>
      <c r="AR199" s="17" t="s">
        <v>152</v>
      </c>
      <c r="AT199" s="17" t="s">
        <v>147</v>
      </c>
      <c r="AU199" s="17" t="s">
        <v>81</v>
      </c>
      <c r="AY199" s="17" t="s">
        <v>144</v>
      </c>
      <c r="BE199" s="175">
        <f>IF(N199="základní",J199,0)</f>
        <v>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7" t="s">
        <v>78</v>
      </c>
      <c r="BK199" s="175">
        <f>ROUND(I199*H199,2)</f>
        <v>0</v>
      </c>
      <c r="BL199" s="17" t="s">
        <v>152</v>
      </c>
      <c r="BM199" s="17" t="s">
        <v>321</v>
      </c>
    </row>
    <row r="200" spans="2:65" s="11" customFormat="1">
      <c r="B200" s="176"/>
      <c r="D200" s="187" t="s">
        <v>154</v>
      </c>
      <c r="E200" s="185" t="s">
        <v>3</v>
      </c>
      <c r="F200" s="195" t="s">
        <v>322</v>
      </c>
      <c r="H200" s="196">
        <v>6.8</v>
      </c>
      <c r="I200" s="181"/>
      <c r="L200" s="176"/>
      <c r="M200" s="182"/>
      <c r="N200" s="183"/>
      <c r="O200" s="183"/>
      <c r="P200" s="183"/>
      <c r="Q200" s="183"/>
      <c r="R200" s="183"/>
      <c r="S200" s="183"/>
      <c r="T200" s="184"/>
      <c r="AT200" s="185" t="s">
        <v>154</v>
      </c>
      <c r="AU200" s="185" t="s">
        <v>81</v>
      </c>
      <c r="AV200" s="11" t="s">
        <v>81</v>
      </c>
      <c r="AW200" s="11" t="s">
        <v>34</v>
      </c>
      <c r="AX200" s="11" t="s">
        <v>71</v>
      </c>
      <c r="AY200" s="185" t="s">
        <v>144</v>
      </c>
    </row>
    <row r="201" spans="2:65" s="11" customFormat="1">
      <c r="B201" s="176"/>
      <c r="D201" s="187" t="s">
        <v>154</v>
      </c>
      <c r="E201" s="185" t="s">
        <v>3</v>
      </c>
      <c r="F201" s="195" t="s">
        <v>323</v>
      </c>
      <c r="H201" s="196">
        <v>1.56</v>
      </c>
      <c r="I201" s="181"/>
      <c r="L201" s="176"/>
      <c r="M201" s="182"/>
      <c r="N201" s="183"/>
      <c r="O201" s="183"/>
      <c r="P201" s="183"/>
      <c r="Q201" s="183"/>
      <c r="R201" s="183"/>
      <c r="S201" s="183"/>
      <c r="T201" s="184"/>
      <c r="AT201" s="185" t="s">
        <v>154</v>
      </c>
      <c r="AU201" s="185" t="s">
        <v>81</v>
      </c>
      <c r="AV201" s="11" t="s">
        <v>81</v>
      </c>
      <c r="AW201" s="11" t="s">
        <v>34</v>
      </c>
      <c r="AX201" s="11" t="s">
        <v>71</v>
      </c>
      <c r="AY201" s="185" t="s">
        <v>144</v>
      </c>
    </row>
    <row r="202" spans="2:65" s="13" customFormat="1">
      <c r="B202" s="197"/>
      <c r="D202" s="187" t="s">
        <v>154</v>
      </c>
      <c r="E202" s="218" t="s">
        <v>3</v>
      </c>
      <c r="F202" s="219" t="s">
        <v>201</v>
      </c>
      <c r="H202" s="220">
        <v>8.36</v>
      </c>
      <c r="I202" s="201"/>
      <c r="L202" s="197"/>
      <c r="M202" s="202"/>
      <c r="N202" s="203"/>
      <c r="O202" s="203"/>
      <c r="P202" s="203"/>
      <c r="Q202" s="203"/>
      <c r="R202" s="203"/>
      <c r="S202" s="203"/>
      <c r="T202" s="204"/>
      <c r="AT202" s="205" t="s">
        <v>154</v>
      </c>
      <c r="AU202" s="205" t="s">
        <v>81</v>
      </c>
      <c r="AV202" s="13" t="s">
        <v>152</v>
      </c>
      <c r="AW202" s="13" t="s">
        <v>34</v>
      </c>
      <c r="AX202" s="13" t="s">
        <v>78</v>
      </c>
      <c r="AY202" s="205" t="s">
        <v>144</v>
      </c>
    </row>
    <row r="203" spans="2:65" s="10" customFormat="1" ht="29.85" customHeight="1">
      <c r="B203" s="149"/>
      <c r="D203" s="160" t="s">
        <v>70</v>
      </c>
      <c r="E203" s="161" t="s">
        <v>324</v>
      </c>
      <c r="F203" s="161" t="s">
        <v>325</v>
      </c>
      <c r="I203" s="152"/>
      <c r="J203" s="162">
        <f>BK203</f>
        <v>0</v>
      </c>
      <c r="L203" s="149"/>
      <c r="M203" s="154"/>
      <c r="N203" s="155"/>
      <c r="O203" s="155"/>
      <c r="P203" s="156">
        <f>SUM(P204:P244)</f>
        <v>0</v>
      </c>
      <c r="Q203" s="155"/>
      <c r="R203" s="156">
        <f>SUM(R204:R244)</f>
        <v>140.92536396</v>
      </c>
      <c r="S203" s="155"/>
      <c r="T203" s="157">
        <f>SUM(T204:T244)</f>
        <v>0</v>
      </c>
      <c r="AR203" s="150" t="s">
        <v>78</v>
      </c>
      <c r="AT203" s="158" t="s">
        <v>70</v>
      </c>
      <c r="AU203" s="158" t="s">
        <v>78</v>
      </c>
      <c r="AY203" s="150" t="s">
        <v>144</v>
      </c>
      <c r="BK203" s="159">
        <f>SUM(BK204:BK244)</f>
        <v>0</v>
      </c>
    </row>
    <row r="204" spans="2:65" s="1" customFormat="1" ht="22.5" customHeight="1">
      <c r="B204" s="163"/>
      <c r="C204" s="164" t="s">
        <v>326</v>
      </c>
      <c r="D204" s="164" t="s">
        <v>147</v>
      </c>
      <c r="E204" s="165" t="s">
        <v>327</v>
      </c>
      <c r="F204" s="166" t="s">
        <v>328</v>
      </c>
      <c r="G204" s="167" t="s">
        <v>169</v>
      </c>
      <c r="H204" s="168">
        <v>862</v>
      </c>
      <c r="I204" s="169"/>
      <c r="J204" s="170">
        <f>ROUND(I204*H204,2)</f>
        <v>0</v>
      </c>
      <c r="K204" s="166" t="s">
        <v>151</v>
      </c>
      <c r="L204" s="34"/>
      <c r="M204" s="171" t="s">
        <v>3</v>
      </c>
      <c r="N204" s="172" t="s">
        <v>42</v>
      </c>
      <c r="O204" s="35"/>
      <c r="P204" s="173">
        <f>O204*H204</f>
        <v>0</v>
      </c>
      <c r="Q204" s="173">
        <v>1.2E-4</v>
      </c>
      <c r="R204" s="173">
        <f>Q204*H204</f>
        <v>0.10344</v>
      </c>
      <c r="S204" s="173">
        <v>0</v>
      </c>
      <c r="T204" s="174">
        <f>S204*H204</f>
        <v>0</v>
      </c>
      <c r="AR204" s="17" t="s">
        <v>152</v>
      </c>
      <c r="AT204" s="17" t="s">
        <v>147</v>
      </c>
      <c r="AU204" s="17" t="s">
        <v>81</v>
      </c>
      <c r="AY204" s="17" t="s">
        <v>144</v>
      </c>
      <c r="BE204" s="175">
        <f>IF(N204="základní",J204,0)</f>
        <v>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7" t="s">
        <v>78</v>
      </c>
      <c r="BK204" s="175">
        <f>ROUND(I204*H204,2)</f>
        <v>0</v>
      </c>
      <c r="BL204" s="17" t="s">
        <v>152</v>
      </c>
      <c r="BM204" s="17" t="s">
        <v>329</v>
      </c>
    </row>
    <row r="205" spans="2:65" s="11" customFormat="1">
      <c r="B205" s="176"/>
      <c r="D205" s="187" t="s">
        <v>154</v>
      </c>
      <c r="E205" s="185" t="s">
        <v>3</v>
      </c>
      <c r="F205" s="195" t="s">
        <v>330</v>
      </c>
      <c r="H205" s="196">
        <v>646</v>
      </c>
      <c r="I205" s="181"/>
      <c r="L205" s="176"/>
      <c r="M205" s="182"/>
      <c r="N205" s="183"/>
      <c r="O205" s="183"/>
      <c r="P205" s="183"/>
      <c r="Q205" s="183"/>
      <c r="R205" s="183"/>
      <c r="S205" s="183"/>
      <c r="T205" s="184"/>
      <c r="AT205" s="185" t="s">
        <v>154</v>
      </c>
      <c r="AU205" s="185" t="s">
        <v>81</v>
      </c>
      <c r="AV205" s="11" t="s">
        <v>81</v>
      </c>
      <c r="AW205" s="11" t="s">
        <v>34</v>
      </c>
      <c r="AX205" s="11" t="s">
        <v>71</v>
      </c>
      <c r="AY205" s="185" t="s">
        <v>144</v>
      </c>
    </row>
    <row r="206" spans="2:65" s="11" customFormat="1">
      <c r="B206" s="176"/>
      <c r="D206" s="187" t="s">
        <v>154</v>
      </c>
      <c r="E206" s="185" t="s">
        <v>3</v>
      </c>
      <c r="F206" s="195" t="s">
        <v>331</v>
      </c>
      <c r="H206" s="196">
        <v>72</v>
      </c>
      <c r="I206" s="181"/>
      <c r="L206" s="176"/>
      <c r="M206" s="182"/>
      <c r="N206" s="183"/>
      <c r="O206" s="183"/>
      <c r="P206" s="183"/>
      <c r="Q206" s="183"/>
      <c r="R206" s="183"/>
      <c r="S206" s="183"/>
      <c r="T206" s="184"/>
      <c r="AT206" s="185" t="s">
        <v>154</v>
      </c>
      <c r="AU206" s="185" t="s">
        <v>81</v>
      </c>
      <c r="AV206" s="11" t="s">
        <v>81</v>
      </c>
      <c r="AW206" s="11" t="s">
        <v>34</v>
      </c>
      <c r="AX206" s="11" t="s">
        <v>71</v>
      </c>
      <c r="AY206" s="185" t="s">
        <v>144</v>
      </c>
    </row>
    <row r="207" spans="2:65" s="11" customFormat="1">
      <c r="B207" s="176"/>
      <c r="D207" s="187" t="s">
        <v>154</v>
      </c>
      <c r="E207" s="185" t="s">
        <v>3</v>
      </c>
      <c r="F207" s="195" t="s">
        <v>332</v>
      </c>
      <c r="H207" s="196">
        <v>100</v>
      </c>
      <c r="I207" s="181"/>
      <c r="L207" s="176"/>
      <c r="M207" s="182"/>
      <c r="N207" s="183"/>
      <c r="O207" s="183"/>
      <c r="P207" s="183"/>
      <c r="Q207" s="183"/>
      <c r="R207" s="183"/>
      <c r="S207" s="183"/>
      <c r="T207" s="184"/>
      <c r="AT207" s="185" t="s">
        <v>154</v>
      </c>
      <c r="AU207" s="185" t="s">
        <v>81</v>
      </c>
      <c r="AV207" s="11" t="s">
        <v>81</v>
      </c>
      <c r="AW207" s="11" t="s">
        <v>34</v>
      </c>
      <c r="AX207" s="11" t="s">
        <v>71</v>
      </c>
      <c r="AY207" s="185" t="s">
        <v>144</v>
      </c>
    </row>
    <row r="208" spans="2:65" s="11" customFormat="1">
      <c r="B208" s="176"/>
      <c r="D208" s="187" t="s">
        <v>154</v>
      </c>
      <c r="E208" s="185" t="s">
        <v>3</v>
      </c>
      <c r="F208" s="195" t="s">
        <v>333</v>
      </c>
      <c r="H208" s="196">
        <v>44</v>
      </c>
      <c r="I208" s="181"/>
      <c r="L208" s="176"/>
      <c r="M208" s="182"/>
      <c r="N208" s="183"/>
      <c r="O208" s="183"/>
      <c r="P208" s="183"/>
      <c r="Q208" s="183"/>
      <c r="R208" s="183"/>
      <c r="S208" s="183"/>
      <c r="T208" s="184"/>
      <c r="AT208" s="185" t="s">
        <v>154</v>
      </c>
      <c r="AU208" s="185" t="s">
        <v>81</v>
      </c>
      <c r="AV208" s="11" t="s">
        <v>81</v>
      </c>
      <c r="AW208" s="11" t="s">
        <v>34</v>
      </c>
      <c r="AX208" s="11" t="s">
        <v>71</v>
      </c>
      <c r="AY208" s="185" t="s">
        <v>144</v>
      </c>
    </row>
    <row r="209" spans="2:65" s="13" customFormat="1">
      <c r="B209" s="197"/>
      <c r="D209" s="177" t="s">
        <v>154</v>
      </c>
      <c r="E209" s="198" t="s">
        <v>3</v>
      </c>
      <c r="F209" s="199" t="s">
        <v>201</v>
      </c>
      <c r="H209" s="200">
        <v>862</v>
      </c>
      <c r="I209" s="201"/>
      <c r="L209" s="197"/>
      <c r="M209" s="202"/>
      <c r="N209" s="203"/>
      <c r="O209" s="203"/>
      <c r="P209" s="203"/>
      <c r="Q209" s="203"/>
      <c r="R209" s="203"/>
      <c r="S209" s="203"/>
      <c r="T209" s="204"/>
      <c r="AT209" s="205" t="s">
        <v>154</v>
      </c>
      <c r="AU209" s="205" t="s">
        <v>81</v>
      </c>
      <c r="AV209" s="13" t="s">
        <v>152</v>
      </c>
      <c r="AW209" s="13" t="s">
        <v>34</v>
      </c>
      <c r="AX209" s="13" t="s">
        <v>78</v>
      </c>
      <c r="AY209" s="205" t="s">
        <v>144</v>
      </c>
    </row>
    <row r="210" spans="2:65" s="1" customFormat="1" ht="31.5" customHeight="1">
      <c r="B210" s="163"/>
      <c r="C210" s="164" t="s">
        <v>334</v>
      </c>
      <c r="D210" s="164" t="s">
        <v>147</v>
      </c>
      <c r="E210" s="165" t="s">
        <v>335</v>
      </c>
      <c r="F210" s="166" t="s">
        <v>336</v>
      </c>
      <c r="G210" s="167" t="s">
        <v>150</v>
      </c>
      <c r="H210" s="168">
        <v>4.6029999999999998</v>
      </c>
      <c r="I210" s="169"/>
      <c r="J210" s="170">
        <f>ROUND(I210*H210,2)</f>
        <v>0</v>
      </c>
      <c r="K210" s="166" t="s">
        <v>151</v>
      </c>
      <c r="L210" s="34"/>
      <c r="M210" s="171" t="s">
        <v>3</v>
      </c>
      <c r="N210" s="172" t="s">
        <v>42</v>
      </c>
      <c r="O210" s="35"/>
      <c r="P210" s="173">
        <f>O210*H210</f>
        <v>0</v>
      </c>
      <c r="Q210" s="173">
        <v>2.45329</v>
      </c>
      <c r="R210" s="173">
        <f>Q210*H210</f>
        <v>11.292493869999999</v>
      </c>
      <c r="S210" s="173">
        <v>0</v>
      </c>
      <c r="T210" s="174">
        <f>S210*H210</f>
        <v>0</v>
      </c>
      <c r="AR210" s="17" t="s">
        <v>152</v>
      </c>
      <c r="AT210" s="17" t="s">
        <v>147</v>
      </c>
      <c r="AU210" s="17" t="s">
        <v>81</v>
      </c>
      <c r="AY210" s="17" t="s">
        <v>144</v>
      </c>
      <c r="BE210" s="175">
        <f>IF(N210="základní",J210,0)</f>
        <v>0</v>
      </c>
      <c r="BF210" s="175">
        <f>IF(N210="snížená",J210,0)</f>
        <v>0</v>
      </c>
      <c r="BG210" s="175">
        <f>IF(N210="zákl. přenesená",J210,0)</f>
        <v>0</v>
      </c>
      <c r="BH210" s="175">
        <f>IF(N210="sníž. přenesená",J210,0)</f>
        <v>0</v>
      </c>
      <c r="BI210" s="175">
        <f>IF(N210="nulová",J210,0)</f>
        <v>0</v>
      </c>
      <c r="BJ210" s="17" t="s">
        <v>78</v>
      </c>
      <c r="BK210" s="175">
        <f>ROUND(I210*H210,2)</f>
        <v>0</v>
      </c>
      <c r="BL210" s="17" t="s">
        <v>152</v>
      </c>
      <c r="BM210" s="17" t="s">
        <v>337</v>
      </c>
    </row>
    <row r="211" spans="2:65" s="11" customFormat="1">
      <c r="B211" s="176"/>
      <c r="D211" s="187" t="s">
        <v>154</v>
      </c>
      <c r="E211" s="185" t="s">
        <v>3</v>
      </c>
      <c r="F211" s="195" t="s">
        <v>338</v>
      </c>
      <c r="H211" s="196">
        <v>4.32</v>
      </c>
      <c r="I211" s="181"/>
      <c r="L211" s="176"/>
      <c r="M211" s="182"/>
      <c r="N211" s="183"/>
      <c r="O211" s="183"/>
      <c r="P211" s="183"/>
      <c r="Q211" s="183"/>
      <c r="R211" s="183"/>
      <c r="S211" s="183"/>
      <c r="T211" s="184"/>
      <c r="AT211" s="185" t="s">
        <v>154</v>
      </c>
      <c r="AU211" s="185" t="s">
        <v>81</v>
      </c>
      <c r="AV211" s="11" t="s">
        <v>81</v>
      </c>
      <c r="AW211" s="11" t="s">
        <v>34</v>
      </c>
      <c r="AX211" s="11" t="s">
        <v>71</v>
      </c>
      <c r="AY211" s="185" t="s">
        <v>144</v>
      </c>
    </row>
    <row r="212" spans="2:65" s="11" customFormat="1">
      <c r="B212" s="176"/>
      <c r="D212" s="187" t="s">
        <v>154</v>
      </c>
      <c r="E212" s="185" t="s">
        <v>3</v>
      </c>
      <c r="F212" s="195" t="s">
        <v>339</v>
      </c>
      <c r="H212" s="196">
        <v>0.28299999999999997</v>
      </c>
      <c r="I212" s="181"/>
      <c r="L212" s="176"/>
      <c r="M212" s="182"/>
      <c r="N212" s="183"/>
      <c r="O212" s="183"/>
      <c r="P212" s="183"/>
      <c r="Q212" s="183"/>
      <c r="R212" s="183"/>
      <c r="S212" s="183"/>
      <c r="T212" s="184"/>
      <c r="AT212" s="185" t="s">
        <v>154</v>
      </c>
      <c r="AU212" s="185" t="s">
        <v>81</v>
      </c>
      <c r="AV212" s="11" t="s">
        <v>81</v>
      </c>
      <c r="AW212" s="11" t="s">
        <v>34</v>
      </c>
      <c r="AX212" s="11" t="s">
        <v>71</v>
      </c>
      <c r="AY212" s="185" t="s">
        <v>144</v>
      </c>
    </row>
    <row r="213" spans="2:65" s="13" customFormat="1">
      <c r="B213" s="197"/>
      <c r="D213" s="177" t="s">
        <v>154</v>
      </c>
      <c r="E213" s="198" t="s">
        <v>3</v>
      </c>
      <c r="F213" s="199" t="s">
        <v>201</v>
      </c>
      <c r="H213" s="200">
        <v>4.6029999999999998</v>
      </c>
      <c r="I213" s="201"/>
      <c r="L213" s="197"/>
      <c r="M213" s="202"/>
      <c r="N213" s="203"/>
      <c r="O213" s="203"/>
      <c r="P213" s="203"/>
      <c r="Q213" s="203"/>
      <c r="R213" s="203"/>
      <c r="S213" s="203"/>
      <c r="T213" s="204"/>
      <c r="AT213" s="205" t="s">
        <v>154</v>
      </c>
      <c r="AU213" s="205" t="s">
        <v>81</v>
      </c>
      <c r="AV213" s="13" t="s">
        <v>152</v>
      </c>
      <c r="AW213" s="13" t="s">
        <v>34</v>
      </c>
      <c r="AX213" s="13" t="s">
        <v>78</v>
      </c>
      <c r="AY213" s="205" t="s">
        <v>144</v>
      </c>
    </row>
    <row r="214" spans="2:65" s="1" customFormat="1" ht="31.5" customHeight="1">
      <c r="B214" s="163"/>
      <c r="C214" s="164" t="s">
        <v>340</v>
      </c>
      <c r="D214" s="164" t="s">
        <v>147</v>
      </c>
      <c r="E214" s="165" t="s">
        <v>341</v>
      </c>
      <c r="F214" s="166" t="s">
        <v>342</v>
      </c>
      <c r="G214" s="167" t="s">
        <v>150</v>
      </c>
      <c r="H214" s="168">
        <v>52.030999999999999</v>
      </c>
      <c r="I214" s="169"/>
      <c r="J214" s="170">
        <f>ROUND(I214*H214,2)</f>
        <v>0</v>
      </c>
      <c r="K214" s="166" t="s">
        <v>151</v>
      </c>
      <c r="L214" s="34"/>
      <c r="M214" s="171" t="s">
        <v>3</v>
      </c>
      <c r="N214" s="172" t="s">
        <v>42</v>
      </c>
      <c r="O214" s="35"/>
      <c r="P214" s="173">
        <f>O214*H214</f>
        <v>0</v>
      </c>
      <c r="Q214" s="173">
        <v>2.45329</v>
      </c>
      <c r="R214" s="173">
        <f>Q214*H214</f>
        <v>127.64713198999999</v>
      </c>
      <c r="S214" s="173">
        <v>0</v>
      </c>
      <c r="T214" s="174">
        <f>S214*H214</f>
        <v>0</v>
      </c>
      <c r="AR214" s="17" t="s">
        <v>152</v>
      </c>
      <c r="AT214" s="17" t="s">
        <v>147</v>
      </c>
      <c r="AU214" s="17" t="s">
        <v>81</v>
      </c>
      <c r="AY214" s="17" t="s">
        <v>144</v>
      </c>
      <c r="BE214" s="175">
        <f>IF(N214="základní",J214,0)</f>
        <v>0</v>
      </c>
      <c r="BF214" s="175">
        <f>IF(N214="snížená",J214,0)</f>
        <v>0</v>
      </c>
      <c r="BG214" s="175">
        <f>IF(N214="zákl. přenesená",J214,0)</f>
        <v>0</v>
      </c>
      <c r="BH214" s="175">
        <f>IF(N214="sníž. přenesená",J214,0)</f>
        <v>0</v>
      </c>
      <c r="BI214" s="175">
        <f>IF(N214="nulová",J214,0)</f>
        <v>0</v>
      </c>
      <c r="BJ214" s="17" t="s">
        <v>78</v>
      </c>
      <c r="BK214" s="175">
        <f>ROUND(I214*H214,2)</f>
        <v>0</v>
      </c>
      <c r="BL214" s="17" t="s">
        <v>152</v>
      </c>
      <c r="BM214" s="17" t="s">
        <v>343</v>
      </c>
    </row>
    <row r="215" spans="2:65" s="11" customFormat="1">
      <c r="B215" s="176"/>
      <c r="D215" s="187" t="s">
        <v>154</v>
      </c>
      <c r="E215" s="185" t="s">
        <v>3</v>
      </c>
      <c r="F215" s="195" t="s">
        <v>344</v>
      </c>
      <c r="H215" s="196">
        <v>41.99</v>
      </c>
      <c r="I215" s="181"/>
      <c r="L215" s="176"/>
      <c r="M215" s="182"/>
      <c r="N215" s="183"/>
      <c r="O215" s="183"/>
      <c r="P215" s="183"/>
      <c r="Q215" s="183"/>
      <c r="R215" s="183"/>
      <c r="S215" s="183"/>
      <c r="T215" s="184"/>
      <c r="AT215" s="185" t="s">
        <v>154</v>
      </c>
      <c r="AU215" s="185" t="s">
        <v>81</v>
      </c>
      <c r="AV215" s="11" t="s">
        <v>81</v>
      </c>
      <c r="AW215" s="11" t="s">
        <v>34</v>
      </c>
      <c r="AX215" s="11" t="s">
        <v>71</v>
      </c>
      <c r="AY215" s="185" t="s">
        <v>144</v>
      </c>
    </row>
    <row r="216" spans="2:65" s="11" customFormat="1">
      <c r="B216" s="176"/>
      <c r="D216" s="187" t="s">
        <v>154</v>
      </c>
      <c r="E216" s="185" t="s">
        <v>3</v>
      </c>
      <c r="F216" s="195" t="s">
        <v>345</v>
      </c>
      <c r="H216" s="196">
        <v>6.5</v>
      </c>
      <c r="I216" s="181"/>
      <c r="L216" s="176"/>
      <c r="M216" s="182"/>
      <c r="N216" s="183"/>
      <c r="O216" s="183"/>
      <c r="P216" s="183"/>
      <c r="Q216" s="183"/>
      <c r="R216" s="183"/>
      <c r="S216" s="183"/>
      <c r="T216" s="184"/>
      <c r="AT216" s="185" t="s">
        <v>154</v>
      </c>
      <c r="AU216" s="185" t="s">
        <v>81</v>
      </c>
      <c r="AV216" s="11" t="s">
        <v>81</v>
      </c>
      <c r="AW216" s="11" t="s">
        <v>34</v>
      </c>
      <c r="AX216" s="11" t="s">
        <v>71</v>
      </c>
      <c r="AY216" s="185" t="s">
        <v>144</v>
      </c>
    </row>
    <row r="217" spans="2:65" s="11" customFormat="1">
      <c r="B217" s="176"/>
      <c r="D217" s="187" t="s">
        <v>154</v>
      </c>
      <c r="E217" s="185" t="s">
        <v>3</v>
      </c>
      <c r="F217" s="195" t="s">
        <v>346</v>
      </c>
      <c r="H217" s="196">
        <v>2.86</v>
      </c>
      <c r="I217" s="181"/>
      <c r="L217" s="176"/>
      <c r="M217" s="182"/>
      <c r="N217" s="183"/>
      <c r="O217" s="183"/>
      <c r="P217" s="183"/>
      <c r="Q217" s="183"/>
      <c r="R217" s="183"/>
      <c r="S217" s="183"/>
      <c r="T217" s="184"/>
      <c r="AT217" s="185" t="s">
        <v>154</v>
      </c>
      <c r="AU217" s="185" t="s">
        <v>81</v>
      </c>
      <c r="AV217" s="11" t="s">
        <v>81</v>
      </c>
      <c r="AW217" s="11" t="s">
        <v>34</v>
      </c>
      <c r="AX217" s="11" t="s">
        <v>71</v>
      </c>
      <c r="AY217" s="185" t="s">
        <v>144</v>
      </c>
    </row>
    <row r="218" spans="2:65" s="11" customFormat="1">
      <c r="B218" s="176"/>
      <c r="D218" s="187" t="s">
        <v>154</v>
      </c>
      <c r="E218" s="185" t="s">
        <v>3</v>
      </c>
      <c r="F218" s="195" t="s">
        <v>347</v>
      </c>
      <c r="H218" s="196">
        <v>0.68100000000000005</v>
      </c>
      <c r="I218" s="181"/>
      <c r="L218" s="176"/>
      <c r="M218" s="182"/>
      <c r="N218" s="183"/>
      <c r="O218" s="183"/>
      <c r="P218" s="183"/>
      <c r="Q218" s="183"/>
      <c r="R218" s="183"/>
      <c r="S218" s="183"/>
      <c r="T218" s="184"/>
      <c r="AT218" s="185" t="s">
        <v>154</v>
      </c>
      <c r="AU218" s="185" t="s">
        <v>81</v>
      </c>
      <c r="AV218" s="11" t="s">
        <v>81</v>
      </c>
      <c r="AW218" s="11" t="s">
        <v>34</v>
      </c>
      <c r="AX218" s="11" t="s">
        <v>71</v>
      </c>
      <c r="AY218" s="185" t="s">
        <v>144</v>
      </c>
    </row>
    <row r="219" spans="2:65" s="13" customFormat="1">
      <c r="B219" s="197"/>
      <c r="D219" s="177" t="s">
        <v>154</v>
      </c>
      <c r="E219" s="198" t="s">
        <v>3</v>
      </c>
      <c r="F219" s="199" t="s">
        <v>201</v>
      </c>
      <c r="H219" s="200">
        <v>52.030999999999999</v>
      </c>
      <c r="I219" s="201"/>
      <c r="L219" s="197"/>
      <c r="M219" s="202"/>
      <c r="N219" s="203"/>
      <c r="O219" s="203"/>
      <c r="P219" s="203"/>
      <c r="Q219" s="203"/>
      <c r="R219" s="203"/>
      <c r="S219" s="203"/>
      <c r="T219" s="204"/>
      <c r="AT219" s="205" t="s">
        <v>154</v>
      </c>
      <c r="AU219" s="205" t="s">
        <v>81</v>
      </c>
      <c r="AV219" s="13" t="s">
        <v>152</v>
      </c>
      <c r="AW219" s="13" t="s">
        <v>34</v>
      </c>
      <c r="AX219" s="13" t="s">
        <v>78</v>
      </c>
      <c r="AY219" s="205" t="s">
        <v>144</v>
      </c>
    </row>
    <row r="220" spans="2:65" s="1" customFormat="1" ht="31.5" customHeight="1">
      <c r="B220" s="163"/>
      <c r="C220" s="164" t="s">
        <v>348</v>
      </c>
      <c r="D220" s="164" t="s">
        <v>147</v>
      </c>
      <c r="E220" s="165" t="s">
        <v>349</v>
      </c>
      <c r="F220" s="166" t="s">
        <v>350</v>
      </c>
      <c r="G220" s="167" t="s">
        <v>150</v>
      </c>
      <c r="H220" s="168">
        <v>4.6029999999999998</v>
      </c>
      <c r="I220" s="169"/>
      <c r="J220" s="170">
        <f>ROUND(I220*H220,2)</f>
        <v>0</v>
      </c>
      <c r="K220" s="166" t="s">
        <v>151</v>
      </c>
      <c r="L220" s="34"/>
      <c r="M220" s="171" t="s">
        <v>3</v>
      </c>
      <c r="N220" s="172" t="s">
        <v>42</v>
      </c>
      <c r="O220" s="35"/>
      <c r="P220" s="173">
        <f>O220*H220</f>
        <v>0</v>
      </c>
      <c r="Q220" s="173">
        <v>0</v>
      </c>
      <c r="R220" s="173">
        <f>Q220*H220</f>
        <v>0</v>
      </c>
      <c r="S220" s="173">
        <v>0</v>
      </c>
      <c r="T220" s="174">
        <f>S220*H220</f>
        <v>0</v>
      </c>
      <c r="AR220" s="17" t="s">
        <v>152</v>
      </c>
      <c r="AT220" s="17" t="s">
        <v>147</v>
      </c>
      <c r="AU220" s="17" t="s">
        <v>81</v>
      </c>
      <c r="AY220" s="17" t="s">
        <v>144</v>
      </c>
      <c r="BE220" s="175">
        <f>IF(N220="základní",J220,0)</f>
        <v>0</v>
      </c>
      <c r="BF220" s="175">
        <f>IF(N220="snížená",J220,0)</f>
        <v>0</v>
      </c>
      <c r="BG220" s="175">
        <f>IF(N220="zákl. přenesená",J220,0)</f>
        <v>0</v>
      </c>
      <c r="BH220" s="175">
        <f>IF(N220="sníž. přenesená",J220,0)</f>
        <v>0</v>
      </c>
      <c r="BI220" s="175">
        <f>IF(N220="nulová",J220,0)</f>
        <v>0</v>
      </c>
      <c r="BJ220" s="17" t="s">
        <v>78</v>
      </c>
      <c r="BK220" s="175">
        <f>ROUND(I220*H220,2)</f>
        <v>0</v>
      </c>
      <c r="BL220" s="17" t="s">
        <v>152</v>
      </c>
      <c r="BM220" s="17" t="s">
        <v>351</v>
      </c>
    </row>
    <row r="221" spans="2:65" s="11" customFormat="1">
      <c r="B221" s="176"/>
      <c r="D221" s="187" t="s">
        <v>154</v>
      </c>
      <c r="E221" s="185" t="s">
        <v>3</v>
      </c>
      <c r="F221" s="195" t="s">
        <v>338</v>
      </c>
      <c r="H221" s="196">
        <v>4.32</v>
      </c>
      <c r="I221" s="181"/>
      <c r="L221" s="176"/>
      <c r="M221" s="182"/>
      <c r="N221" s="183"/>
      <c r="O221" s="183"/>
      <c r="P221" s="183"/>
      <c r="Q221" s="183"/>
      <c r="R221" s="183"/>
      <c r="S221" s="183"/>
      <c r="T221" s="184"/>
      <c r="AT221" s="185" t="s">
        <v>154</v>
      </c>
      <c r="AU221" s="185" t="s">
        <v>81</v>
      </c>
      <c r="AV221" s="11" t="s">
        <v>81</v>
      </c>
      <c r="AW221" s="11" t="s">
        <v>34</v>
      </c>
      <c r="AX221" s="11" t="s">
        <v>71</v>
      </c>
      <c r="AY221" s="185" t="s">
        <v>144</v>
      </c>
    </row>
    <row r="222" spans="2:65" s="11" customFormat="1">
      <c r="B222" s="176"/>
      <c r="D222" s="187" t="s">
        <v>154</v>
      </c>
      <c r="E222" s="185" t="s">
        <v>3</v>
      </c>
      <c r="F222" s="195" t="s">
        <v>339</v>
      </c>
      <c r="H222" s="196">
        <v>0.28299999999999997</v>
      </c>
      <c r="I222" s="181"/>
      <c r="L222" s="176"/>
      <c r="M222" s="182"/>
      <c r="N222" s="183"/>
      <c r="O222" s="183"/>
      <c r="P222" s="183"/>
      <c r="Q222" s="183"/>
      <c r="R222" s="183"/>
      <c r="S222" s="183"/>
      <c r="T222" s="184"/>
      <c r="AT222" s="185" t="s">
        <v>154</v>
      </c>
      <c r="AU222" s="185" t="s">
        <v>81</v>
      </c>
      <c r="AV222" s="11" t="s">
        <v>81</v>
      </c>
      <c r="AW222" s="11" t="s">
        <v>34</v>
      </c>
      <c r="AX222" s="11" t="s">
        <v>71</v>
      </c>
      <c r="AY222" s="185" t="s">
        <v>144</v>
      </c>
    </row>
    <row r="223" spans="2:65" s="13" customFormat="1">
      <c r="B223" s="197"/>
      <c r="D223" s="177" t="s">
        <v>154</v>
      </c>
      <c r="E223" s="198" t="s">
        <v>3</v>
      </c>
      <c r="F223" s="199" t="s">
        <v>201</v>
      </c>
      <c r="H223" s="200">
        <v>4.6029999999999998</v>
      </c>
      <c r="I223" s="201"/>
      <c r="L223" s="197"/>
      <c r="M223" s="202"/>
      <c r="N223" s="203"/>
      <c r="O223" s="203"/>
      <c r="P223" s="203"/>
      <c r="Q223" s="203"/>
      <c r="R223" s="203"/>
      <c r="S223" s="203"/>
      <c r="T223" s="204"/>
      <c r="AT223" s="205" t="s">
        <v>154</v>
      </c>
      <c r="AU223" s="205" t="s">
        <v>81</v>
      </c>
      <c r="AV223" s="13" t="s">
        <v>152</v>
      </c>
      <c r="AW223" s="13" t="s">
        <v>34</v>
      </c>
      <c r="AX223" s="13" t="s">
        <v>78</v>
      </c>
      <c r="AY223" s="205" t="s">
        <v>144</v>
      </c>
    </row>
    <row r="224" spans="2:65" s="1" customFormat="1" ht="31.5" customHeight="1">
      <c r="B224" s="163"/>
      <c r="C224" s="164" t="s">
        <v>352</v>
      </c>
      <c r="D224" s="164" t="s">
        <v>147</v>
      </c>
      <c r="E224" s="165" t="s">
        <v>353</v>
      </c>
      <c r="F224" s="166" t="s">
        <v>354</v>
      </c>
      <c r="G224" s="167" t="s">
        <v>150</v>
      </c>
      <c r="H224" s="168">
        <v>52.030999999999999</v>
      </c>
      <c r="I224" s="169"/>
      <c r="J224" s="170">
        <f>ROUND(I224*H224,2)</f>
        <v>0</v>
      </c>
      <c r="K224" s="166" t="s">
        <v>151</v>
      </c>
      <c r="L224" s="34"/>
      <c r="M224" s="171" t="s">
        <v>3</v>
      </c>
      <c r="N224" s="172" t="s">
        <v>42</v>
      </c>
      <c r="O224" s="35"/>
      <c r="P224" s="173">
        <f>O224*H224</f>
        <v>0</v>
      </c>
      <c r="Q224" s="173">
        <v>0</v>
      </c>
      <c r="R224" s="173">
        <f>Q224*H224</f>
        <v>0</v>
      </c>
      <c r="S224" s="173">
        <v>0</v>
      </c>
      <c r="T224" s="174">
        <f>S224*H224</f>
        <v>0</v>
      </c>
      <c r="AR224" s="17" t="s">
        <v>152</v>
      </c>
      <c r="AT224" s="17" t="s">
        <v>147</v>
      </c>
      <c r="AU224" s="17" t="s">
        <v>81</v>
      </c>
      <c r="AY224" s="17" t="s">
        <v>144</v>
      </c>
      <c r="BE224" s="175">
        <f>IF(N224="základní",J224,0)</f>
        <v>0</v>
      </c>
      <c r="BF224" s="175">
        <f>IF(N224="snížená",J224,0)</f>
        <v>0</v>
      </c>
      <c r="BG224" s="175">
        <f>IF(N224="zákl. přenesená",J224,0)</f>
        <v>0</v>
      </c>
      <c r="BH224" s="175">
        <f>IF(N224="sníž. přenesená",J224,0)</f>
        <v>0</v>
      </c>
      <c r="BI224" s="175">
        <f>IF(N224="nulová",J224,0)</f>
        <v>0</v>
      </c>
      <c r="BJ224" s="17" t="s">
        <v>78</v>
      </c>
      <c r="BK224" s="175">
        <f>ROUND(I224*H224,2)</f>
        <v>0</v>
      </c>
      <c r="BL224" s="17" t="s">
        <v>152</v>
      </c>
      <c r="BM224" s="17" t="s">
        <v>355</v>
      </c>
    </row>
    <row r="225" spans="2:65" s="11" customFormat="1">
      <c r="B225" s="176"/>
      <c r="D225" s="187" t="s">
        <v>154</v>
      </c>
      <c r="E225" s="185" t="s">
        <v>3</v>
      </c>
      <c r="F225" s="195" t="s">
        <v>344</v>
      </c>
      <c r="H225" s="196">
        <v>41.99</v>
      </c>
      <c r="I225" s="181"/>
      <c r="L225" s="176"/>
      <c r="M225" s="182"/>
      <c r="N225" s="183"/>
      <c r="O225" s="183"/>
      <c r="P225" s="183"/>
      <c r="Q225" s="183"/>
      <c r="R225" s="183"/>
      <c r="S225" s="183"/>
      <c r="T225" s="184"/>
      <c r="AT225" s="185" t="s">
        <v>154</v>
      </c>
      <c r="AU225" s="185" t="s">
        <v>81</v>
      </c>
      <c r="AV225" s="11" t="s">
        <v>81</v>
      </c>
      <c r="AW225" s="11" t="s">
        <v>34</v>
      </c>
      <c r="AX225" s="11" t="s">
        <v>71</v>
      </c>
      <c r="AY225" s="185" t="s">
        <v>144</v>
      </c>
    </row>
    <row r="226" spans="2:65" s="11" customFormat="1">
      <c r="B226" s="176"/>
      <c r="D226" s="187" t="s">
        <v>154</v>
      </c>
      <c r="E226" s="185" t="s">
        <v>3</v>
      </c>
      <c r="F226" s="195" t="s">
        <v>345</v>
      </c>
      <c r="H226" s="196">
        <v>6.5</v>
      </c>
      <c r="I226" s="181"/>
      <c r="L226" s="176"/>
      <c r="M226" s="182"/>
      <c r="N226" s="183"/>
      <c r="O226" s="183"/>
      <c r="P226" s="183"/>
      <c r="Q226" s="183"/>
      <c r="R226" s="183"/>
      <c r="S226" s="183"/>
      <c r="T226" s="184"/>
      <c r="AT226" s="185" t="s">
        <v>154</v>
      </c>
      <c r="AU226" s="185" t="s">
        <v>81</v>
      </c>
      <c r="AV226" s="11" t="s">
        <v>81</v>
      </c>
      <c r="AW226" s="11" t="s">
        <v>34</v>
      </c>
      <c r="AX226" s="11" t="s">
        <v>71</v>
      </c>
      <c r="AY226" s="185" t="s">
        <v>144</v>
      </c>
    </row>
    <row r="227" spans="2:65" s="11" customFormat="1">
      <c r="B227" s="176"/>
      <c r="D227" s="187" t="s">
        <v>154</v>
      </c>
      <c r="E227" s="185" t="s">
        <v>3</v>
      </c>
      <c r="F227" s="195" t="s">
        <v>346</v>
      </c>
      <c r="H227" s="196">
        <v>2.86</v>
      </c>
      <c r="I227" s="181"/>
      <c r="L227" s="176"/>
      <c r="M227" s="182"/>
      <c r="N227" s="183"/>
      <c r="O227" s="183"/>
      <c r="P227" s="183"/>
      <c r="Q227" s="183"/>
      <c r="R227" s="183"/>
      <c r="S227" s="183"/>
      <c r="T227" s="184"/>
      <c r="AT227" s="185" t="s">
        <v>154</v>
      </c>
      <c r="AU227" s="185" t="s">
        <v>81</v>
      </c>
      <c r="AV227" s="11" t="s">
        <v>81</v>
      </c>
      <c r="AW227" s="11" t="s">
        <v>34</v>
      </c>
      <c r="AX227" s="11" t="s">
        <v>71</v>
      </c>
      <c r="AY227" s="185" t="s">
        <v>144</v>
      </c>
    </row>
    <row r="228" spans="2:65" s="11" customFormat="1">
      <c r="B228" s="176"/>
      <c r="D228" s="187" t="s">
        <v>154</v>
      </c>
      <c r="E228" s="185" t="s">
        <v>3</v>
      </c>
      <c r="F228" s="195" t="s">
        <v>347</v>
      </c>
      <c r="H228" s="196">
        <v>0.68100000000000005</v>
      </c>
      <c r="I228" s="181"/>
      <c r="L228" s="176"/>
      <c r="M228" s="182"/>
      <c r="N228" s="183"/>
      <c r="O228" s="183"/>
      <c r="P228" s="183"/>
      <c r="Q228" s="183"/>
      <c r="R228" s="183"/>
      <c r="S228" s="183"/>
      <c r="T228" s="184"/>
      <c r="AT228" s="185" t="s">
        <v>154</v>
      </c>
      <c r="AU228" s="185" t="s">
        <v>81</v>
      </c>
      <c r="AV228" s="11" t="s">
        <v>81</v>
      </c>
      <c r="AW228" s="11" t="s">
        <v>34</v>
      </c>
      <c r="AX228" s="11" t="s">
        <v>71</v>
      </c>
      <c r="AY228" s="185" t="s">
        <v>144</v>
      </c>
    </row>
    <row r="229" spans="2:65" s="13" customFormat="1">
      <c r="B229" s="197"/>
      <c r="D229" s="177" t="s">
        <v>154</v>
      </c>
      <c r="E229" s="198" t="s">
        <v>3</v>
      </c>
      <c r="F229" s="199" t="s">
        <v>201</v>
      </c>
      <c r="H229" s="200">
        <v>52.030999999999999</v>
      </c>
      <c r="I229" s="201"/>
      <c r="L229" s="197"/>
      <c r="M229" s="202"/>
      <c r="N229" s="203"/>
      <c r="O229" s="203"/>
      <c r="P229" s="203"/>
      <c r="Q229" s="203"/>
      <c r="R229" s="203"/>
      <c r="S229" s="203"/>
      <c r="T229" s="204"/>
      <c r="AT229" s="205" t="s">
        <v>154</v>
      </c>
      <c r="AU229" s="205" t="s">
        <v>81</v>
      </c>
      <c r="AV229" s="13" t="s">
        <v>152</v>
      </c>
      <c r="AW229" s="13" t="s">
        <v>34</v>
      </c>
      <c r="AX229" s="13" t="s">
        <v>78</v>
      </c>
      <c r="AY229" s="205" t="s">
        <v>144</v>
      </c>
    </row>
    <row r="230" spans="2:65" s="1" customFormat="1" ht="31.5" customHeight="1">
      <c r="B230" s="163"/>
      <c r="C230" s="164" t="s">
        <v>356</v>
      </c>
      <c r="D230" s="164" t="s">
        <v>147</v>
      </c>
      <c r="E230" s="165" t="s">
        <v>357</v>
      </c>
      <c r="F230" s="166" t="s">
        <v>358</v>
      </c>
      <c r="G230" s="167" t="s">
        <v>150</v>
      </c>
      <c r="H230" s="168">
        <v>55.67</v>
      </c>
      <c r="I230" s="169"/>
      <c r="J230" s="170">
        <f>ROUND(I230*H230,2)</f>
        <v>0</v>
      </c>
      <c r="K230" s="166" t="s">
        <v>151</v>
      </c>
      <c r="L230" s="34"/>
      <c r="M230" s="171" t="s">
        <v>3</v>
      </c>
      <c r="N230" s="172" t="s">
        <v>42</v>
      </c>
      <c r="O230" s="35"/>
      <c r="P230" s="173">
        <f>O230*H230</f>
        <v>0</v>
      </c>
      <c r="Q230" s="173">
        <v>3.0300000000000001E-2</v>
      </c>
      <c r="R230" s="173">
        <f>Q230*H230</f>
        <v>1.686801</v>
      </c>
      <c r="S230" s="173">
        <v>0</v>
      </c>
      <c r="T230" s="174">
        <f>S230*H230</f>
        <v>0</v>
      </c>
      <c r="AR230" s="17" t="s">
        <v>152</v>
      </c>
      <c r="AT230" s="17" t="s">
        <v>147</v>
      </c>
      <c r="AU230" s="17" t="s">
        <v>81</v>
      </c>
      <c r="AY230" s="17" t="s">
        <v>144</v>
      </c>
      <c r="BE230" s="175">
        <f>IF(N230="základní",J230,0)</f>
        <v>0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7" t="s">
        <v>78</v>
      </c>
      <c r="BK230" s="175">
        <f>ROUND(I230*H230,2)</f>
        <v>0</v>
      </c>
      <c r="BL230" s="17" t="s">
        <v>152</v>
      </c>
      <c r="BM230" s="17" t="s">
        <v>359</v>
      </c>
    </row>
    <row r="231" spans="2:65" s="11" customFormat="1">
      <c r="B231" s="176"/>
      <c r="D231" s="187" t="s">
        <v>154</v>
      </c>
      <c r="E231" s="185" t="s">
        <v>3</v>
      </c>
      <c r="F231" s="195" t="s">
        <v>344</v>
      </c>
      <c r="H231" s="196">
        <v>41.99</v>
      </c>
      <c r="I231" s="181"/>
      <c r="L231" s="176"/>
      <c r="M231" s="182"/>
      <c r="N231" s="183"/>
      <c r="O231" s="183"/>
      <c r="P231" s="183"/>
      <c r="Q231" s="183"/>
      <c r="R231" s="183"/>
      <c r="S231" s="183"/>
      <c r="T231" s="184"/>
      <c r="AT231" s="185" t="s">
        <v>154</v>
      </c>
      <c r="AU231" s="185" t="s">
        <v>81</v>
      </c>
      <c r="AV231" s="11" t="s">
        <v>81</v>
      </c>
      <c r="AW231" s="11" t="s">
        <v>34</v>
      </c>
      <c r="AX231" s="11" t="s">
        <v>71</v>
      </c>
      <c r="AY231" s="185" t="s">
        <v>144</v>
      </c>
    </row>
    <row r="232" spans="2:65" s="11" customFormat="1">
      <c r="B232" s="176"/>
      <c r="D232" s="187" t="s">
        <v>154</v>
      </c>
      <c r="E232" s="185" t="s">
        <v>3</v>
      </c>
      <c r="F232" s="195" t="s">
        <v>338</v>
      </c>
      <c r="H232" s="196">
        <v>4.32</v>
      </c>
      <c r="I232" s="181"/>
      <c r="L232" s="176"/>
      <c r="M232" s="182"/>
      <c r="N232" s="183"/>
      <c r="O232" s="183"/>
      <c r="P232" s="183"/>
      <c r="Q232" s="183"/>
      <c r="R232" s="183"/>
      <c r="S232" s="183"/>
      <c r="T232" s="184"/>
      <c r="AT232" s="185" t="s">
        <v>154</v>
      </c>
      <c r="AU232" s="185" t="s">
        <v>81</v>
      </c>
      <c r="AV232" s="11" t="s">
        <v>81</v>
      </c>
      <c r="AW232" s="11" t="s">
        <v>34</v>
      </c>
      <c r="AX232" s="11" t="s">
        <v>71</v>
      </c>
      <c r="AY232" s="185" t="s">
        <v>144</v>
      </c>
    </row>
    <row r="233" spans="2:65" s="11" customFormat="1">
      <c r="B233" s="176"/>
      <c r="D233" s="187" t="s">
        <v>154</v>
      </c>
      <c r="E233" s="185" t="s">
        <v>3</v>
      </c>
      <c r="F233" s="195" t="s">
        <v>345</v>
      </c>
      <c r="H233" s="196">
        <v>6.5</v>
      </c>
      <c r="I233" s="181"/>
      <c r="L233" s="176"/>
      <c r="M233" s="182"/>
      <c r="N233" s="183"/>
      <c r="O233" s="183"/>
      <c r="P233" s="183"/>
      <c r="Q233" s="183"/>
      <c r="R233" s="183"/>
      <c r="S233" s="183"/>
      <c r="T233" s="184"/>
      <c r="AT233" s="185" t="s">
        <v>154</v>
      </c>
      <c r="AU233" s="185" t="s">
        <v>81</v>
      </c>
      <c r="AV233" s="11" t="s">
        <v>81</v>
      </c>
      <c r="AW233" s="11" t="s">
        <v>34</v>
      </c>
      <c r="AX233" s="11" t="s">
        <v>71</v>
      </c>
      <c r="AY233" s="185" t="s">
        <v>144</v>
      </c>
    </row>
    <row r="234" spans="2:65" s="11" customFormat="1">
      <c r="B234" s="176"/>
      <c r="D234" s="187" t="s">
        <v>154</v>
      </c>
      <c r="E234" s="185" t="s">
        <v>3</v>
      </c>
      <c r="F234" s="195" t="s">
        <v>346</v>
      </c>
      <c r="H234" s="196">
        <v>2.86</v>
      </c>
      <c r="I234" s="181"/>
      <c r="L234" s="176"/>
      <c r="M234" s="182"/>
      <c r="N234" s="183"/>
      <c r="O234" s="183"/>
      <c r="P234" s="183"/>
      <c r="Q234" s="183"/>
      <c r="R234" s="183"/>
      <c r="S234" s="183"/>
      <c r="T234" s="184"/>
      <c r="AT234" s="185" t="s">
        <v>154</v>
      </c>
      <c r="AU234" s="185" t="s">
        <v>81</v>
      </c>
      <c r="AV234" s="11" t="s">
        <v>81</v>
      </c>
      <c r="AW234" s="11" t="s">
        <v>34</v>
      </c>
      <c r="AX234" s="11" t="s">
        <v>71</v>
      </c>
      <c r="AY234" s="185" t="s">
        <v>144</v>
      </c>
    </row>
    <row r="235" spans="2:65" s="13" customFormat="1">
      <c r="B235" s="197"/>
      <c r="D235" s="177" t="s">
        <v>154</v>
      </c>
      <c r="E235" s="198" t="s">
        <v>3</v>
      </c>
      <c r="F235" s="199" t="s">
        <v>201</v>
      </c>
      <c r="H235" s="200">
        <v>55.67</v>
      </c>
      <c r="I235" s="201"/>
      <c r="L235" s="197"/>
      <c r="M235" s="202"/>
      <c r="N235" s="203"/>
      <c r="O235" s="203"/>
      <c r="P235" s="203"/>
      <c r="Q235" s="203"/>
      <c r="R235" s="203"/>
      <c r="S235" s="203"/>
      <c r="T235" s="204"/>
      <c r="AT235" s="205" t="s">
        <v>154</v>
      </c>
      <c r="AU235" s="205" t="s">
        <v>81</v>
      </c>
      <c r="AV235" s="13" t="s">
        <v>152</v>
      </c>
      <c r="AW235" s="13" t="s">
        <v>34</v>
      </c>
      <c r="AX235" s="13" t="s">
        <v>78</v>
      </c>
      <c r="AY235" s="205" t="s">
        <v>144</v>
      </c>
    </row>
    <row r="236" spans="2:65" s="1" customFormat="1" ht="22.5" customHeight="1">
      <c r="B236" s="163"/>
      <c r="C236" s="164" t="s">
        <v>360</v>
      </c>
      <c r="D236" s="164" t="s">
        <v>147</v>
      </c>
      <c r="E236" s="165" t="s">
        <v>361</v>
      </c>
      <c r="F236" s="166" t="s">
        <v>362</v>
      </c>
      <c r="G236" s="167" t="s">
        <v>169</v>
      </c>
      <c r="H236" s="168">
        <v>0.91</v>
      </c>
      <c r="I236" s="169"/>
      <c r="J236" s="170">
        <f>ROUND(I236*H236,2)</f>
        <v>0</v>
      </c>
      <c r="K236" s="166" t="s">
        <v>151</v>
      </c>
      <c r="L236" s="34"/>
      <c r="M236" s="171" t="s">
        <v>3</v>
      </c>
      <c r="N236" s="172" t="s">
        <v>42</v>
      </c>
      <c r="O236" s="35"/>
      <c r="P236" s="173">
        <f>O236*H236</f>
        <v>0</v>
      </c>
      <c r="Q236" s="173">
        <v>1.4630000000000001E-2</v>
      </c>
      <c r="R236" s="173">
        <f>Q236*H236</f>
        <v>1.3313300000000002E-2</v>
      </c>
      <c r="S236" s="173">
        <v>0</v>
      </c>
      <c r="T236" s="174">
        <f>S236*H236</f>
        <v>0</v>
      </c>
      <c r="AR236" s="17" t="s">
        <v>152</v>
      </c>
      <c r="AT236" s="17" t="s">
        <v>147</v>
      </c>
      <c r="AU236" s="17" t="s">
        <v>81</v>
      </c>
      <c r="AY236" s="17" t="s">
        <v>144</v>
      </c>
      <c r="BE236" s="175">
        <f>IF(N236="základní",J236,0)</f>
        <v>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7" t="s">
        <v>78</v>
      </c>
      <c r="BK236" s="175">
        <f>ROUND(I236*H236,2)</f>
        <v>0</v>
      </c>
      <c r="BL236" s="17" t="s">
        <v>152</v>
      </c>
      <c r="BM236" s="17" t="s">
        <v>363</v>
      </c>
    </row>
    <row r="237" spans="2:65" s="11" customFormat="1">
      <c r="B237" s="176"/>
      <c r="D237" s="177" t="s">
        <v>154</v>
      </c>
      <c r="E237" s="178" t="s">
        <v>3</v>
      </c>
      <c r="F237" s="179" t="s">
        <v>364</v>
      </c>
      <c r="H237" s="180">
        <v>0.91</v>
      </c>
      <c r="I237" s="181"/>
      <c r="L237" s="176"/>
      <c r="M237" s="182"/>
      <c r="N237" s="183"/>
      <c r="O237" s="183"/>
      <c r="P237" s="183"/>
      <c r="Q237" s="183"/>
      <c r="R237" s="183"/>
      <c r="S237" s="183"/>
      <c r="T237" s="184"/>
      <c r="AT237" s="185" t="s">
        <v>154</v>
      </c>
      <c r="AU237" s="185" t="s">
        <v>81</v>
      </c>
      <c r="AV237" s="11" t="s">
        <v>81</v>
      </c>
      <c r="AW237" s="11" t="s">
        <v>34</v>
      </c>
      <c r="AX237" s="11" t="s">
        <v>78</v>
      </c>
      <c r="AY237" s="185" t="s">
        <v>144</v>
      </c>
    </row>
    <row r="238" spans="2:65" s="1" customFormat="1" ht="22.5" customHeight="1">
      <c r="B238" s="163"/>
      <c r="C238" s="164" t="s">
        <v>365</v>
      </c>
      <c r="D238" s="164" t="s">
        <v>147</v>
      </c>
      <c r="E238" s="165" t="s">
        <v>366</v>
      </c>
      <c r="F238" s="166" t="s">
        <v>367</v>
      </c>
      <c r="G238" s="167" t="s">
        <v>169</v>
      </c>
      <c r="H238" s="168">
        <v>0.91</v>
      </c>
      <c r="I238" s="169"/>
      <c r="J238" s="170">
        <f>ROUND(I238*H238,2)</f>
        <v>0</v>
      </c>
      <c r="K238" s="166" t="s">
        <v>151</v>
      </c>
      <c r="L238" s="34"/>
      <c r="M238" s="171" t="s">
        <v>3</v>
      </c>
      <c r="N238" s="172" t="s">
        <v>42</v>
      </c>
      <c r="O238" s="35"/>
      <c r="P238" s="173">
        <f>O238*H238</f>
        <v>0</v>
      </c>
      <c r="Q238" s="173">
        <v>0</v>
      </c>
      <c r="R238" s="173">
        <f>Q238*H238</f>
        <v>0</v>
      </c>
      <c r="S238" s="173">
        <v>0</v>
      </c>
      <c r="T238" s="174">
        <f>S238*H238</f>
        <v>0</v>
      </c>
      <c r="AR238" s="17" t="s">
        <v>152</v>
      </c>
      <c r="AT238" s="17" t="s">
        <v>147</v>
      </c>
      <c r="AU238" s="17" t="s">
        <v>81</v>
      </c>
      <c r="AY238" s="17" t="s">
        <v>144</v>
      </c>
      <c r="BE238" s="175">
        <f>IF(N238="základní",J238,0)</f>
        <v>0</v>
      </c>
      <c r="BF238" s="175">
        <f>IF(N238="snížená",J238,0)</f>
        <v>0</v>
      </c>
      <c r="BG238" s="175">
        <f>IF(N238="zákl. přenesená",J238,0)</f>
        <v>0</v>
      </c>
      <c r="BH238" s="175">
        <f>IF(N238="sníž. přenesená",J238,0)</f>
        <v>0</v>
      </c>
      <c r="BI238" s="175">
        <f>IF(N238="nulová",J238,0)</f>
        <v>0</v>
      </c>
      <c r="BJ238" s="17" t="s">
        <v>78</v>
      </c>
      <c r="BK238" s="175">
        <f>ROUND(I238*H238,2)</f>
        <v>0</v>
      </c>
      <c r="BL238" s="17" t="s">
        <v>152</v>
      </c>
      <c r="BM238" s="17" t="s">
        <v>368</v>
      </c>
    </row>
    <row r="239" spans="2:65" s="1" customFormat="1" ht="31.5" customHeight="1">
      <c r="B239" s="163"/>
      <c r="C239" s="164" t="s">
        <v>369</v>
      </c>
      <c r="D239" s="164" t="s">
        <v>147</v>
      </c>
      <c r="E239" s="165" t="s">
        <v>370</v>
      </c>
      <c r="F239" s="166" t="s">
        <v>371</v>
      </c>
      <c r="G239" s="167" t="s">
        <v>296</v>
      </c>
      <c r="H239" s="168">
        <v>101</v>
      </c>
      <c r="I239" s="169"/>
      <c r="J239" s="170">
        <f>ROUND(I239*H239,2)</f>
        <v>0</v>
      </c>
      <c r="K239" s="166" t="s">
        <v>151</v>
      </c>
      <c r="L239" s="34"/>
      <c r="M239" s="171" t="s">
        <v>3</v>
      </c>
      <c r="N239" s="172" t="s">
        <v>42</v>
      </c>
      <c r="O239" s="35"/>
      <c r="P239" s="173">
        <f>O239*H239</f>
        <v>0</v>
      </c>
      <c r="Q239" s="173">
        <v>1.0000000000000001E-5</v>
      </c>
      <c r="R239" s="173">
        <f>Q239*H239</f>
        <v>1.01E-3</v>
      </c>
      <c r="S239" s="173">
        <v>0</v>
      </c>
      <c r="T239" s="174">
        <f>S239*H239</f>
        <v>0</v>
      </c>
      <c r="AR239" s="17" t="s">
        <v>152</v>
      </c>
      <c r="AT239" s="17" t="s">
        <v>147</v>
      </c>
      <c r="AU239" s="17" t="s">
        <v>81</v>
      </c>
      <c r="AY239" s="17" t="s">
        <v>144</v>
      </c>
      <c r="BE239" s="175">
        <f>IF(N239="základní",J239,0)</f>
        <v>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7" t="s">
        <v>78</v>
      </c>
      <c r="BK239" s="175">
        <f>ROUND(I239*H239,2)</f>
        <v>0</v>
      </c>
      <c r="BL239" s="17" t="s">
        <v>152</v>
      </c>
      <c r="BM239" s="17" t="s">
        <v>372</v>
      </c>
    </row>
    <row r="240" spans="2:65" s="11" customFormat="1">
      <c r="B240" s="176"/>
      <c r="D240" s="177" t="s">
        <v>154</v>
      </c>
      <c r="E240" s="178" t="s">
        <v>3</v>
      </c>
      <c r="F240" s="179" t="s">
        <v>373</v>
      </c>
      <c r="H240" s="180">
        <v>101</v>
      </c>
      <c r="I240" s="181"/>
      <c r="L240" s="176"/>
      <c r="M240" s="182"/>
      <c r="N240" s="183"/>
      <c r="O240" s="183"/>
      <c r="P240" s="183"/>
      <c r="Q240" s="183"/>
      <c r="R240" s="183"/>
      <c r="S240" s="183"/>
      <c r="T240" s="184"/>
      <c r="AT240" s="185" t="s">
        <v>154</v>
      </c>
      <c r="AU240" s="185" t="s">
        <v>81</v>
      </c>
      <c r="AV240" s="11" t="s">
        <v>81</v>
      </c>
      <c r="AW240" s="11" t="s">
        <v>34</v>
      </c>
      <c r="AX240" s="11" t="s">
        <v>78</v>
      </c>
      <c r="AY240" s="185" t="s">
        <v>144</v>
      </c>
    </row>
    <row r="241" spans="2:65" s="1" customFormat="1" ht="31.5" customHeight="1">
      <c r="B241" s="163"/>
      <c r="C241" s="164" t="s">
        <v>374</v>
      </c>
      <c r="D241" s="164" t="s">
        <v>147</v>
      </c>
      <c r="E241" s="165" t="s">
        <v>375</v>
      </c>
      <c r="F241" s="166" t="s">
        <v>376</v>
      </c>
      <c r="G241" s="167" t="s">
        <v>296</v>
      </c>
      <c r="H241" s="168">
        <v>101</v>
      </c>
      <c r="I241" s="169"/>
      <c r="J241" s="170">
        <f>ROUND(I241*H241,2)</f>
        <v>0</v>
      </c>
      <c r="K241" s="166" t="s">
        <v>151</v>
      </c>
      <c r="L241" s="34"/>
      <c r="M241" s="171" t="s">
        <v>3</v>
      </c>
      <c r="N241" s="172" t="s">
        <v>42</v>
      </c>
      <c r="O241" s="35"/>
      <c r="P241" s="173">
        <f>O241*H241</f>
        <v>0</v>
      </c>
      <c r="Q241" s="173">
        <v>2.3000000000000001E-4</v>
      </c>
      <c r="R241" s="173">
        <f>Q241*H241</f>
        <v>2.3230000000000001E-2</v>
      </c>
      <c r="S241" s="173">
        <v>0</v>
      </c>
      <c r="T241" s="174">
        <f>S241*H241</f>
        <v>0</v>
      </c>
      <c r="AR241" s="17" t="s">
        <v>152</v>
      </c>
      <c r="AT241" s="17" t="s">
        <v>147</v>
      </c>
      <c r="AU241" s="17" t="s">
        <v>81</v>
      </c>
      <c r="AY241" s="17" t="s">
        <v>144</v>
      </c>
      <c r="BE241" s="175">
        <f>IF(N241="základní",J241,0)</f>
        <v>0</v>
      </c>
      <c r="BF241" s="175">
        <f>IF(N241="snížená",J241,0)</f>
        <v>0</v>
      </c>
      <c r="BG241" s="175">
        <f>IF(N241="zákl. přenesená",J241,0)</f>
        <v>0</v>
      </c>
      <c r="BH241" s="175">
        <f>IF(N241="sníž. přenesená",J241,0)</f>
        <v>0</v>
      </c>
      <c r="BI241" s="175">
        <f>IF(N241="nulová",J241,0)</f>
        <v>0</v>
      </c>
      <c r="BJ241" s="17" t="s">
        <v>78</v>
      </c>
      <c r="BK241" s="175">
        <f>ROUND(I241*H241,2)</f>
        <v>0</v>
      </c>
      <c r="BL241" s="17" t="s">
        <v>152</v>
      </c>
      <c r="BM241" s="17" t="s">
        <v>377</v>
      </c>
    </row>
    <row r="242" spans="2:65" s="11" customFormat="1">
      <c r="B242" s="176"/>
      <c r="D242" s="177" t="s">
        <v>154</v>
      </c>
      <c r="E242" s="178" t="s">
        <v>3</v>
      </c>
      <c r="F242" s="179" t="s">
        <v>373</v>
      </c>
      <c r="H242" s="180">
        <v>101</v>
      </c>
      <c r="I242" s="181"/>
      <c r="L242" s="176"/>
      <c r="M242" s="182"/>
      <c r="N242" s="183"/>
      <c r="O242" s="183"/>
      <c r="P242" s="183"/>
      <c r="Q242" s="183"/>
      <c r="R242" s="183"/>
      <c r="S242" s="183"/>
      <c r="T242" s="184"/>
      <c r="AT242" s="185" t="s">
        <v>154</v>
      </c>
      <c r="AU242" s="185" t="s">
        <v>81</v>
      </c>
      <c r="AV242" s="11" t="s">
        <v>81</v>
      </c>
      <c r="AW242" s="11" t="s">
        <v>34</v>
      </c>
      <c r="AX242" s="11" t="s">
        <v>78</v>
      </c>
      <c r="AY242" s="185" t="s">
        <v>144</v>
      </c>
    </row>
    <row r="243" spans="2:65" s="1" customFormat="1" ht="31.5" customHeight="1">
      <c r="B243" s="163"/>
      <c r="C243" s="164" t="s">
        <v>378</v>
      </c>
      <c r="D243" s="164" t="s">
        <v>147</v>
      </c>
      <c r="E243" s="165" t="s">
        <v>379</v>
      </c>
      <c r="F243" s="166" t="s">
        <v>380</v>
      </c>
      <c r="G243" s="167" t="s">
        <v>150</v>
      </c>
      <c r="H243" s="168">
        <v>7.0000000000000007E-2</v>
      </c>
      <c r="I243" s="169"/>
      <c r="J243" s="170">
        <f>ROUND(I243*H243,2)</f>
        <v>0</v>
      </c>
      <c r="K243" s="166" t="s">
        <v>151</v>
      </c>
      <c r="L243" s="34"/>
      <c r="M243" s="171" t="s">
        <v>3</v>
      </c>
      <c r="N243" s="172" t="s">
        <v>42</v>
      </c>
      <c r="O243" s="35"/>
      <c r="P243" s="173">
        <f>O243*H243</f>
        <v>0</v>
      </c>
      <c r="Q243" s="173">
        <v>2.2563399999999998</v>
      </c>
      <c r="R243" s="173">
        <f>Q243*H243</f>
        <v>0.1579438</v>
      </c>
      <c r="S243" s="173">
        <v>0</v>
      </c>
      <c r="T243" s="174">
        <f>S243*H243</f>
        <v>0</v>
      </c>
      <c r="AR243" s="17" t="s">
        <v>152</v>
      </c>
      <c r="AT243" s="17" t="s">
        <v>147</v>
      </c>
      <c r="AU243" s="17" t="s">
        <v>81</v>
      </c>
      <c r="AY243" s="17" t="s">
        <v>144</v>
      </c>
      <c r="BE243" s="175">
        <f>IF(N243="základní",J243,0)</f>
        <v>0</v>
      </c>
      <c r="BF243" s="175">
        <f>IF(N243="snížená",J243,0)</f>
        <v>0</v>
      </c>
      <c r="BG243" s="175">
        <f>IF(N243="zákl. přenesená",J243,0)</f>
        <v>0</v>
      </c>
      <c r="BH243" s="175">
        <f>IF(N243="sníž. přenesená",J243,0)</f>
        <v>0</v>
      </c>
      <c r="BI243" s="175">
        <f>IF(N243="nulová",J243,0)</f>
        <v>0</v>
      </c>
      <c r="BJ243" s="17" t="s">
        <v>78</v>
      </c>
      <c r="BK243" s="175">
        <f>ROUND(I243*H243,2)</f>
        <v>0</v>
      </c>
      <c r="BL243" s="17" t="s">
        <v>152</v>
      </c>
      <c r="BM243" s="17" t="s">
        <v>381</v>
      </c>
    </row>
    <row r="244" spans="2:65" s="11" customFormat="1">
      <c r="B244" s="176"/>
      <c r="D244" s="187" t="s">
        <v>154</v>
      </c>
      <c r="E244" s="185" t="s">
        <v>3</v>
      </c>
      <c r="F244" s="195" t="s">
        <v>382</v>
      </c>
      <c r="H244" s="196">
        <v>7.0000000000000007E-2</v>
      </c>
      <c r="I244" s="181"/>
      <c r="L244" s="176"/>
      <c r="M244" s="182"/>
      <c r="N244" s="183"/>
      <c r="O244" s="183"/>
      <c r="P244" s="183"/>
      <c r="Q244" s="183"/>
      <c r="R244" s="183"/>
      <c r="S244" s="183"/>
      <c r="T244" s="184"/>
      <c r="AT244" s="185" t="s">
        <v>154</v>
      </c>
      <c r="AU244" s="185" t="s">
        <v>81</v>
      </c>
      <c r="AV244" s="11" t="s">
        <v>81</v>
      </c>
      <c r="AW244" s="11" t="s">
        <v>34</v>
      </c>
      <c r="AX244" s="11" t="s">
        <v>78</v>
      </c>
      <c r="AY244" s="185" t="s">
        <v>144</v>
      </c>
    </row>
    <row r="245" spans="2:65" s="10" customFormat="1" ht="29.85" customHeight="1">
      <c r="B245" s="149"/>
      <c r="D245" s="160" t="s">
        <v>70</v>
      </c>
      <c r="E245" s="161" t="s">
        <v>383</v>
      </c>
      <c r="F245" s="161" t="s">
        <v>384</v>
      </c>
      <c r="I245" s="152"/>
      <c r="J245" s="162">
        <f>BK245</f>
        <v>0</v>
      </c>
      <c r="L245" s="149"/>
      <c r="M245" s="154"/>
      <c r="N245" s="155"/>
      <c r="O245" s="155"/>
      <c r="P245" s="156">
        <f>SUM(P246:P258)</f>
        <v>0</v>
      </c>
      <c r="Q245" s="155"/>
      <c r="R245" s="156">
        <f>SUM(R246:R258)</f>
        <v>6.5879999999999994E-2</v>
      </c>
      <c r="S245" s="155"/>
      <c r="T245" s="157">
        <f>SUM(T246:T258)</f>
        <v>0</v>
      </c>
      <c r="AR245" s="150" t="s">
        <v>78</v>
      </c>
      <c r="AT245" s="158" t="s">
        <v>70</v>
      </c>
      <c r="AU245" s="158" t="s">
        <v>78</v>
      </c>
      <c r="AY245" s="150" t="s">
        <v>144</v>
      </c>
      <c r="BK245" s="159">
        <f>SUM(BK246:BK258)</f>
        <v>0</v>
      </c>
    </row>
    <row r="246" spans="2:65" s="1" customFormat="1" ht="31.5" customHeight="1">
      <c r="B246" s="163"/>
      <c r="C246" s="164" t="s">
        <v>385</v>
      </c>
      <c r="D246" s="164" t="s">
        <v>147</v>
      </c>
      <c r="E246" s="165" t="s">
        <v>386</v>
      </c>
      <c r="F246" s="166" t="s">
        <v>387</v>
      </c>
      <c r="G246" s="167" t="s">
        <v>185</v>
      </c>
      <c r="H246" s="168">
        <v>6</v>
      </c>
      <c r="I246" s="169"/>
      <c r="J246" s="170">
        <f>ROUND(I246*H246,2)</f>
        <v>0</v>
      </c>
      <c r="K246" s="166" t="s">
        <v>151</v>
      </c>
      <c r="L246" s="34"/>
      <c r="M246" s="171" t="s">
        <v>3</v>
      </c>
      <c r="N246" s="172" t="s">
        <v>42</v>
      </c>
      <c r="O246" s="35"/>
      <c r="P246" s="173">
        <f>O246*H246</f>
        <v>0</v>
      </c>
      <c r="Q246" s="173">
        <v>4.8000000000000001E-4</v>
      </c>
      <c r="R246" s="173">
        <f>Q246*H246</f>
        <v>2.8800000000000002E-3</v>
      </c>
      <c r="S246" s="173">
        <v>0</v>
      </c>
      <c r="T246" s="174">
        <f>S246*H246</f>
        <v>0</v>
      </c>
      <c r="AR246" s="17" t="s">
        <v>152</v>
      </c>
      <c r="AT246" s="17" t="s">
        <v>147</v>
      </c>
      <c r="AU246" s="17" t="s">
        <v>81</v>
      </c>
      <c r="AY246" s="17" t="s">
        <v>144</v>
      </c>
      <c r="BE246" s="175">
        <f>IF(N246="základní",J246,0)</f>
        <v>0</v>
      </c>
      <c r="BF246" s="175">
        <f>IF(N246="snížená",J246,0)</f>
        <v>0</v>
      </c>
      <c r="BG246" s="175">
        <f>IF(N246="zákl. přenesená",J246,0)</f>
        <v>0</v>
      </c>
      <c r="BH246" s="175">
        <f>IF(N246="sníž. přenesená",J246,0)</f>
        <v>0</v>
      </c>
      <c r="BI246" s="175">
        <f>IF(N246="nulová",J246,0)</f>
        <v>0</v>
      </c>
      <c r="BJ246" s="17" t="s">
        <v>78</v>
      </c>
      <c r="BK246" s="175">
        <f>ROUND(I246*H246,2)</f>
        <v>0</v>
      </c>
      <c r="BL246" s="17" t="s">
        <v>152</v>
      </c>
      <c r="BM246" s="17" t="s">
        <v>388</v>
      </c>
    </row>
    <row r="247" spans="2:65" s="1" customFormat="1" ht="22.5" customHeight="1">
      <c r="B247" s="163"/>
      <c r="C247" s="206" t="s">
        <v>389</v>
      </c>
      <c r="D247" s="206" t="s">
        <v>213</v>
      </c>
      <c r="E247" s="207" t="s">
        <v>390</v>
      </c>
      <c r="F247" s="208" t="s">
        <v>391</v>
      </c>
      <c r="G247" s="209" t="s">
        <v>185</v>
      </c>
      <c r="H247" s="210">
        <v>1</v>
      </c>
      <c r="I247" s="211"/>
      <c r="J247" s="212">
        <f>ROUND(I247*H247,2)</f>
        <v>0</v>
      </c>
      <c r="K247" s="208" t="s">
        <v>3</v>
      </c>
      <c r="L247" s="213"/>
      <c r="M247" s="214" t="s">
        <v>3</v>
      </c>
      <c r="N247" s="215" t="s">
        <v>42</v>
      </c>
      <c r="O247" s="35"/>
      <c r="P247" s="173">
        <f>O247*H247</f>
        <v>0</v>
      </c>
      <c r="Q247" s="173">
        <v>1.0999999999999999E-2</v>
      </c>
      <c r="R247" s="173">
        <f>Q247*H247</f>
        <v>1.0999999999999999E-2</v>
      </c>
      <c r="S247" s="173">
        <v>0</v>
      </c>
      <c r="T247" s="174">
        <f>S247*H247</f>
        <v>0</v>
      </c>
      <c r="AR247" s="17" t="s">
        <v>190</v>
      </c>
      <c r="AT247" s="17" t="s">
        <v>213</v>
      </c>
      <c r="AU247" s="17" t="s">
        <v>81</v>
      </c>
      <c r="AY247" s="17" t="s">
        <v>144</v>
      </c>
      <c r="BE247" s="175">
        <f>IF(N247="základní",J247,0)</f>
        <v>0</v>
      </c>
      <c r="BF247" s="175">
        <f>IF(N247="snížená",J247,0)</f>
        <v>0</v>
      </c>
      <c r="BG247" s="175">
        <f>IF(N247="zákl. přenesená",J247,0)</f>
        <v>0</v>
      </c>
      <c r="BH247" s="175">
        <f>IF(N247="sníž. přenesená",J247,0)</f>
        <v>0</v>
      </c>
      <c r="BI247" s="175">
        <f>IF(N247="nulová",J247,0)</f>
        <v>0</v>
      </c>
      <c r="BJ247" s="17" t="s">
        <v>78</v>
      </c>
      <c r="BK247" s="175">
        <f>ROUND(I247*H247,2)</f>
        <v>0</v>
      </c>
      <c r="BL247" s="17" t="s">
        <v>152</v>
      </c>
      <c r="BM247" s="17" t="s">
        <v>392</v>
      </c>
    </row>
    <row r="248" spans="2:65" s="11" customFormat="1">
      <c r="B248" s="176"/>
      <c r="D248" s="177" t="s">
        <v>154</v>
      </c>
      <c r="E248" s="178" t="s">
        <v>3</v>
      </c>
      <c r="F248" s="179" t="s">
        <v>393</v>
      </c>
      <c r="H248" s="180">
        <v>1</v>
      </c>
      <c r="I248" s="181"/>
      <c r="L248" s="176"/>
      <c r="M248" s="182"/>
      <c r="N248" s="183"/>
      <c r="O248" s="183"/>
      <c r="P248" s="183"/>
      <c r="Q248" s="183"/>
      <c r="R248" s="183"/>
      <c r="S248" s="183"/>
      <c r="T248" s="184"/>
      <c r="AT248" s="185" t="s">
        <v>154</v>
      </c>
      <c r="AU248" s="185" t="s">
        <v>81</v>
      </c>
      <c r="AV248" s="11" t="s">
        <v>81</v>
      </c>
      <c r="AW248" s="11" t="s">
        <v>34</v>
      </c>
      <c r="AX248" s="11" t="s">
        <v>78</v>
      </c>
      <c r="AY248" s="185" t="s">
        <v>144</v>
      </c>
    </row>
    <row r="249" spans="2:65" s="1" customFormat="1" ht="22.5" customHeight="1">
      <c r="B249" s="163"/>
      <c r="C249" s="206" t="s">
        <v>394</v>
      </c>
      <c r="D249" s="206" t="s">
        <v>213</v>
      </c>
      <c r="E249" s="207" t="s">
        <v>395</v>
      </c>
      <c r="F249" s="208" t="s">
        <v>396</v>
      </c>
      <c r="G249" s="209" t="s">
        <v>185</v>
      </c>
      <c r="H249" s="210">
        <v>1</v>
      </c>
      <c r="I249" s="211"/>
      <c r="J249" s="212">
        <f>ROUND(I249*H249,2)</f>
        <v>0</v>
      </c>
      <c r="K249" s="208" t="s">
        <v>3</v>
      </c>
      <c r="L249" s="213"/>
      <c r="M249" s="214" t="s">
        <v>3</v>
      </c>
      <c r="N249" s="215" t="s">
        <v>42</v>
      </c>
      <c r="O249" s="35"/>
      <c r="P249" s="173">
        <f>O249*H249</f>
        <v>0</v>
      </c>
      <c r="Q249" s="173">
        <v>0.01</v>
      </c>
      <c r="R249" s="173">
        <f>Q249*H249</f>
        <v>0.01</v>
      </c>
      <c r="S249" s="173">
        <v>0</v>
      </c>
      <c r="T249" s="174">
        <f>S249*H249</f>
        <v>0</v>
      </c>
      <c r="AR249" s="17" t="s">
        <v>190</v>
      </c>
      <c r="AT249" s="17" t="s">
        <v>213</v>
      </c>
      <c r="AU249" s="17" t="s">
        <v>81</v>
      </c>
      <c r="AY249" s="17" t="s">
        <v>144</v>
      </c>
      <c r="BE249" s="175">
        <f>IF(N249="základní",J249,0)</f>
        <v>0</v>
      </c>
      <c r="BF249" s="175">
        <f>IF(N249="snížená",J249,0)</f>
        <v>0</v>
      </c>
      <c r="BG249" s="175">
        <f>IF(N249="zákl. přenesená",J249,0)</f>
        <v>0</v>
      </c>
      <c r="BH249" s="175">
        <f>IF(N249="sníž. přenesená",J249,0)</f>
        <v>0</v>
      </c>
      <c r="BI249" s="175">
        <f>IF(N249="nulová",J249,0)</f>
        <v>0</v>
      </c>
      <c r="BJ249" s="17" t="s">
        <v>78</v>
      </c>
      <c r="BK249" s="175">
        <f>ROUND(I249*H249,2)</f>
        <v>0</v>
      </c>
      <c r="BL249" s="17" t="s">
        <v>152</v>
      </c>
      <c r="BM249" s="17" t="s">
        <v>397</v>
      </c>
    </row>
    <row r="250" spans="2:65" s="11" customFormat="1">
      <c r="B250" s="176"/>
      <c r="D250" s="177" t="s">
        <v>154</v>
      </c>
      <c r="E250" s="178" t="s">
        <v>3</v>
      </c>
      <c r="F250" s="179" t="s">
        <v>398</v>
      </c>
      <c r="H250" s="180">
        <v>1</v>
      </c>
      <c r="I250" s="181"/>
      <c r="L250" s="176"/>
      <c r="M250" s="182"/>
      <c r="N250" s="183"/>
      <c r="O250" s="183"/>
      <c r="P250" s="183"/>
      <c r="Q250" s="183"/>
      <c r="R250" s="183"/>
      <c r="S250" s="183"/>
      <c r="T250" s="184"/>
      <c r="AT250" s="185" t="s">
        <v>154</v>
      </c>
      <c r="AU250" s="185" t="s">
        <v>81</v>
      </c>
      <c r="AV250" s="11" t="s">
        <v>81</v>
      </c>
      <c r="AW250" s="11" t="s">
        <v>34</v>
      </c>
      <c r="AX250" s="11" t="s">
        <v>78</v>
      </c>
      <c r="AY250" s="185" t="s">
        <v>144</v>
      </c>
    </row>
    <row r="251" spans="2:65" s="1" customFormat="1" ht="22.5" customHeight="1">
      <c r="B251" s="163"/>
      <c r="C251" s="206" t="s">
        <v>399</v>
      </c>
      <c r="D251" s="206" t="s">
        <v>213</v>
      </c>
      <c r="E251" s="207" t="s">
        <v>400</v>
      </c>
      <c r="F251" s="208" t="s">
        <v>401</v>
      </c>
      <c r="G251" s="209" t="s">
        <v>185</v>
      </c>
      <c r="H251" s="210">
        <v>1</v>
      </c>
      <c r="I251" s="211"/>
      <c r="J251" s="212">
        <f>ROUND(I251*H251,2)</f>
        <v>0</v>
      </c>
      <c r="K251" s="208" t="s">
        <v>3</v>
      </c>
      <c r="L251" s="213"/>
      <c r="M251" s="214" t="s">
        <v>3</v>
      </c>
      <c r="N251" s="215" t="s">
        <v>42</v>
      </c>
      <c r="O251" s="35"/>
      <c r="P251" s="173">
        <f>O251*H251</f>
        <v>0</v>
      </c>
      <c r="Q251" s="173">
        <v>8.9999999999999993E-3</v>
      </c>
      <c r="R251" s="173">
        <f>Q251*H251</f>
        <v>8.9999999999999993E-3</v>
      </c>
      <c r="S251" s="173">
        <v>0</v>
      </c>
      <c r="T251" s="174">
        <f>S251*H251</f>
        <v>0</v>
      </c>
      <c r="AR251" s="17" t="s">
        <v>190</v>
      </c>
      <c r="AT251" s="17" t="s">
        <v>213</v>
      </c>
      <c r="AU251" s="17" t="s">
        <v>81</v>
      </c>
      <c r="AY251" s="17" t="s">
        <v>144</v>
      </c>
      <c r="BE251" s="175">
        <f>IF(N251="základní",J251,0)</f>
        <v>0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7" t="s">
        <v>78</v>
      </c>
      <c r="BK251" s="175">
        <f>ROUND(I251*H251,2)</f>
        <v>0</v>
      </c>
      <c r="BL251" s="17" t="s">
        <v>152</v>
      </c>
      <c r="BM251" s="17" t="s">
        <v>402</v>
      </c>
    </row>
    <row r="252" spans="2:65" s="11" customFormat="1">
      <c r="B252" s="176"/>
      <c r="D252" s="177" t="s">
        <v>154</v>
      </c>
      <c r="E252" s="178" t="s">
        <v>3</v>
      </c>
      <c r="F252" s="179" t="s">
        <v>403</v>
      </c>
      <c r="H252" s="180">
        <v>1</v>
      </c>
      <c r="I252" s="181"/>
      <c r="L252" s="176"/>
      <c r="M252" s="182"/>
      <c r="N252" s="183"/>
      <c r="O252" s="183"/>
      <c r="P252" s="183"/>
      <c r="Q252" s="183"/>
      <c r="R252" s="183"/>
      <c r="S252" s="183"/>
      <c r="T252" s="184"/>
      <c r="AT252" s="185" t="s">
        <v>154</v>
      </c>
      <c r="AU252" s="185" t="s">
        <v>81</v>
      </c>
      <c r="AV252" s="11" t="s">
        <v>81</v>
      </c>
      <c r="AW252" s="11" t="s">
        <v>34</v>
      </c>
      <c r="AX252" s="11" t="s">
        <v>78</v>
      </c>
      <c r="AY252" s="185" t="s">
        <v>144</v>
      </c>
    </row>
    <row r="253" spans="2:65" s="1" customFormat="1" ht="22.5" customHeight="1">
      <c r="B253" s="163"/>
      <c r="C253" s="206" t="s">
        <v>404</v>
      </c>
      <c r="D253" s="206" t="s">
        <v>213</v>
      </c>
      <c r="E253" s="207" t="s">
        <v>405</v>
      </c>
      <c r="F253" s="208" t="s">
        <v>406</v>
      </c>
      <c r="G253" s="209" t="s">
        <v>185</v>
      </c>
      <c r="H253" s="210">
        <v>1</v>
      </c>
      <c r="I253" s="211"/>
      <c r="J253" s="212">
        <f>ROUND(I253*H253,2)</f>
        <v>0</v>
      </c>
      <c r="K253" s="208" t="s">
        <v>3</v>
      </c>
      <c r="L253" s="213"/>
      <c r="M253" s="214" t="s">
        <v>3</v>
      </c>
      <c r="N253" s="215" t="s">
        <v>42</v>
      </c>
      <c r="O253" s="35"/>
      <c r="P253" s="173">
        <f>O253*H253</f>
        <v>0</v>
      </c>
      <c r="Q253" s="173">
        <v>1.2E-2</v>
      </c>
      <c r="R253" s="173">
        <f>Q253*H253</f>
        <v>1.2E-2</v>
      </c>
      <c r="S253" s="173">
        <v>0</v>
      </c>
      <c r="T253" s="174">
        <f>S253*H253</f>
        <v>0</v>
      </c>
      <c r="AR253" s="17" t="s">
        <v>190</v>
      </c>
      <c r="AT253" s="17" t="s">
        <v>213</v>
      </c>
      <c r="AU253" s="17" t="s">
        <v>81</v>
      </c>
      <c r="AY253" s="17" t="s">
        <v>144</v>
      </c>
      <c r="BE253" s="175">
        <f>IF(N253="základní",J253,0)</f>
        <v>0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17" t="s">
        <v>78</v>
      </c>
      <c r="BK253" s="175">
        <f>ROUND(I253*H253,2)</f>
        <v>0</v>
      </c>
      <c r="BL253" s="17" t="s">
        <v>152</v>
      </c>
      <c r="BM253" s="17" t="s">
        <v>407</v>
      </c>
    </row>
    <row r="254" spans="2:65" s="11" customFormat="1">
      <c r="B254" s="176"/>
      <c r="D254" s="177" t="s">
        <v>154</v>
      </c>
      <c r="E254" s="178" t="s">
        <v>3</v>
      </c>
      <c r="F254" s="179" t="s">
        <v>408</v>
      </c>
      <c r="H254" s="180">
        <v>1</v>
      </c>
      <c r="I254" s="181"/>
      <c r="L254" s="176"/>
      <c r="M254" s="182"/>
      <c r="N254" s="183"/>
      <c r="O254" s="183"/>
      <c r="P254" s="183"/>
      <c r="Q254" s="183"/>
      <c r="R254" s="183"/>
      <c r="S254" s="183"/>
      <c r="T254" s="184"/>
      <c r="AT254" s="185" t="s">
        <v>154</v>
      </c>
      <c r="AU254" s="185" t="s">
        <v>81</v>
      </c>
      <c r="AV254" s="11" t="s">
        <v>81</v>
      </c>
      <c r="AW254" s="11" t="s">
        <v>34</v>
      </c>
      <c r="AX254" s="11" t="s">
        <v>78</v>
      </c>
      <c r="AY254" s="185" t="s">
        <v>144</v>
      </c>
    </row>
    <row r="255" spans="2:65" s="1" customFormat="1" ht="22.5" customHeight="1">
      <c r="B255" s="163"/>
      <c r="C255" s="206" t="s">
        <v>409</v>
      </c>
      <c r="D255" s="206" t="s">
        <v>213</v>
      </c>
      <c r="E255" s="207" t="s">
        <v>410</v>
      </c>
      <c r="F255" s="208" t="s">
        <v>411</v>
      </c>
      <c r="G255" s="209" t="s">
        <v>185</v>
      </c>
      <c r="H255" s="210">
        <v>1</v>
      </c>
      <c r="I255" s="211"/>
      <c r="J255" s="212">
        <f>ROUND(I255*H255,2)</f>
        <v>0</v>
      </c>
      <c r="K255" s="208" t="s">
        <v>3</v>
      </c>
      <c r="L255" s="213"/>
      <c r="M255" s="214" t="s">
        <v>3</v>
      </c>
      <c r="N255" s="215" t="s">
        <v>42</v>
      </c>
      <c r="O255" s="35"/>
      <c r="P255" s="173">
        <f>O255*H255</f>
        <v>0</v>
      </c>
      <c r="Q255" s="173">
        <v>1.0999999999999999E-2</v>
      </c>
      <c r="R255" s="173">
        <f>Q255*H255</f>
        <v>1.0999999999999999E-2</v>
      </c>
      <c r="S255" s="173">
        <v>0</v>
      </c>
      <c r="T255" s="174">
        <f>S255*H255</f>
        <v>0</v>
      </c>
      <c r="AR255" s="17" t="s">
        <v>190</v>
      </c>
      <c r="AT255" s="17" t="s">
        <v>213</v>
      </c>
      <c r="AU255" s="17" t="s">
        <v>81</v>
      </c>
      <c r="AY255" s="17" t="s">
        <v>144</v>
      </c>
      <c r="BE255" s="175">
        <f>IF(N255="základní",J255,0)</f>
        <v>0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7" t="s">
        <v>78</v>
      </c>
      <c r="BK255" s="175">
        <f>ROUND(I255*H255,2)</f>
        <v>0</v>
      </c>
      <c r="BL255" s="17" t="s">
        <v>152</v>
      </c>
      <c r="BM255" s="17" t="s">
        <v>412</v>
      </c>
    </row>
    <row r="256" spans="2:65" s="11" customFormat="1">
      <c r="B256" s="176"/>
      <c r="D256" s="177" t="s">
        <v>154</v>
      </c>
      <c r="E256" s="178" t="s">
        <v>3</v>
      </c>
      <c r="F256" s="179" t="s">
        <v>413</v>
      </c>
      <c r="H256" s="180">
        <v>1</v>
      </c>
      <c r="I256" s="181"/>
      <c r="L256" s="176"/>
      <c r="M256" s="182"/>
      <c r="N256" s="183"/>
      <c r="O256" s="183"/>
      <c r="P256" s="183"/>
      <c r="Q256" s="183"/>
      <c r="R256" s="183"/>
      <c r="S256" s="183"/>
      <c r="T256" s="184"/>
      <c r="AT256" s="185" t="s">
        <v>154</v>
      </c>
      <c r="AU256" s="185" t="s">
        <v>81</v>
      </c>
      <c r="AV256" s="11" t="s">
        <v>81</v>
      </c>
      <c r="AW256" s="11" t="s">
        <v>34</v>
      </c>
      <c r="AX256" s="11" t="s">
        <v>78</v>
      </c>
      <c r="AY256" s="185" t="s">
        <v>144</v>
      </c>
    </row>
    <row r="257" spans="2:65" s="1" customFormat="1" ht="22.5" customHeight="1">
      <c r="B257" s="163"/>
      <c r="C257" s="206" t="s">
        <v>414</v>
      </c>
      <c r="D257" s="206" t="s">
        <v>213</v>
      </c>
      <c r="E257" s="207" t="s">
        <v>415</v>
      </c>
      <c r="F257" s="208" t="s">
        <v>416</v>
      </c>
      <c r="G257" s="209" t="s">
        <v>185</v>
      </c>
      <c r="H257" s="210">
        <v>1</v>
      </c>
      <c r="I257" s="211"/>
      <c r="J257" s="212">
        <f>ROUND(I257*H257,2)</f>
        <v>0</v>
      </c>
      <c r="K257" s="208" t="s">
        <v>3</v>
      </c>
      <c r="L257" s="213"/>
      <c r="M257" s="214" t="s">
        <v>3</v>
      </c>
      <c r="N257" s="215" t="s">
        <v>42</v>
      </c>
      <c r="O257" s="35"/>
      <c r="P257" s="173">
        <f>O257*H257</f>
        <v>0</v>
      </c>
      <c r="Q257" s="173">
        <v>0.01</v>
      </c>
      <c r="R257" s="173">
        <f>Q257*H257</f>
        <v>0.01</v>
      </c>
      <c r="S257" s="173">
        <v>0</v>
      </c>
      <c r="T257" s="174">
        <f>S257*H257</f>
        <v>0</v>
      </c>
      <c r="AR257" s="17" t="s">
        <v>190</v>
      </c>
      <c r="AT257" s="17" t="s">
        <v>213</v>
      </c>
      <c r="AU257" s="17" t="s">
        <v>81</v>
      </c>
      <c r="AY257" s="17" t="s">
        <v>144</v>
      </c>
      <c r="BE257" s="175">
        <f>IF(N257="základní",J257,0)</f>
        <v>0</v>
      </c>
      <c r="BF257" s="175">
        <f>IF(N257="snížená",J257,0)</f>
        <v>0</v>
      </c>
      <c r="BG257" s="175">
        <f>IF(N257="zákl. přenesená",J257,0)</f>
        <v>0</v>
      </c>
      <c r="BH257" s="175">
        <f>IF(N257="sníž. přenesená",J257,0)</f>
        <v>0</v>
      </c>
      <c r="BI257" s="175">
        <f>IF(N257="nulová",J257,0)</f>
        <v>0</v>
      </c>
      <c r="BJ257" s="17" t="s">
        <v>78</v>
      </c>
      <c r="BK257" s="175">
        <f>ROUND(I257*H257,2)</f>
        <v>0</v>
      </c>
      <c r="BL257" s="17" t="s">
        <v>152</v>
      </c>
      <c r="BM257" s="17" t="s">
        <v>417</v>
      </c>
    </row>
    <row r="258" spans="2:65" s="11" customFormat="1">
      <c r="B258" s="176"/>
      <c r="D258" s="187" t="s">
        <v>154</v>
      </c>
      <c r="E258" s="185" t="s">
        <v>3</v>
      </c>
      <c r="F258" s="195" t="s">
        <v>418</v>
      </c>
      <c r="H258" s="196">
        <v>1</v>
      </c>
      <c r="I258" s="181"/>
      <c r="L258" s="176"/>
      <c r="M258" s="182"/>
      <c r="N258" s="183"/>
      <c r="O258" s="183"/>
      <c r="P258" s="183"/>
      <c r="Q258" s="183"/>
      <c r="R258" s="183"/>
      <c r="S258" s="183"/>
      <c r="T258" s="184"/>
      <c r="AT258" s="185" t="s">
        <v>154</v>
      </c>
      <c r="AU258" s="185" t="s">
        <v>81</v>
      </c>
      <c r="AV258" s="11" t="s">
        <v>81</v>
      </c>
      <c r="AW258" s="11" t="s">
        <v>34</v>
      </c>
      <c r="AX258" s="11" t="s">
        <v>78</v>
      </c>
      <c r="AY258" s="185" t="s">
        <v>144</v>
      </c>
    </row>
    <row r="259" spans="2:65" s="10" customFormat="1" ht="29.85" customHeight="1">
      <c r="B259" s="149"/>
      <c r="D259" s="160" t="s">
        <v>70</v>
      </c>
      <c r="E259" s="161" t="s">
        <v>419</v>
      </c>
      <c r="F259" s="161" t="s">
        <v>420</v>
      </c>
      <c r="I259" s="152"/>
      <c r="J259" s="162">
        <f>BK259</f>
        <v>0</v>
      </c>
      <c r="L259" s="149"/>
      <c r="M259" s="154"/>
      <c r="N259" s="155"/>
      <c r="O259" s="155"/>
      <c r="P259" s="156">
        <f>SUM(P260:P263)</f>
        <v>0</v>
      </c>
      <c r="Q259" s="155"/>
      <c r="R259" s="156">
        <f>SUM(R260:R263)</f>
        <v>2.9899999999999996E-2</v>
      </c>
      <c r="S259" s="155"/>
      <c r="T259" s="157">
        <f>SUM(T260:T263)</f>
        <v>0</v>
      </c>
      <c r="AR259" s="150" t="s">
        <v>78</v>
      </c>
      <c r="AT259" s="158" t="s">
        <v>70</v>
      </c>
      <c r="AU259" s="158" t="s">
        <v>78</v>
      </c>
      <c r="AY259" s="150" t="s">
        <v>144</v>
      </c>
      <c r="BK259" s="159">
        <f>SUM(BK260:BK263)</f>
        <v>0</v>
      </c>
    </row>
    <row r="260" spans="2:65" s="1" customFormat="1" ht="31.5" customHeight="1">
      <c r="B260" s="163"/>
      <c r="C260" s="164" t="s">
        <v>421</v>
      </c>
      <c r="D260" s="164" t="s">
        <v>147</v>
      </c>
      <c r="E260" s="165" t="s">
        <v>422</v>
      </c>
      <c r="F260" s="166" t="s">
        <v>423</v>
      </c>
      <c r="G260" s="167" t="s">
        <v>169</v>
      </c>
      <c r="H260" s="168">
        <v>230</v>
      </c>
      <c r="I260" s="169"/>
      <c r="J260" s="170">
        <f>ROUND(I260*H260,2)</f>
        <v>0</v>
      </c>
      <c r="K260" s="166" t="s">
        <v>151</v>
      </c>
      <c r="L260" s="34"/>
      <c r="M260" s="171" t="s">
        <v>3</v>
      </c>
      <c r="N260" s="172" t="s">
        <v>42</v>
      </c>
      <c r="O260" s="35"/>
      <c r="P260" s="173">
        <f>O260*H260</f>
        <v>0</v>
      </c>
      <c r="Q260" s="173">
        <v>1.2999999999999999E-4</v>
      </c>
      <c r="R260" s="173">
        <f>Q260*H260</f>
        <v>2.9899999999999996E-2</v>
      </c>
      <c r="S260" s="173">
        <v>0</v>
      </c>
      <c r="T260" s="174">
        <f>S260*H260</f>
        <v>0</v>
      </c>
      <c r="AR260" s="17" t="s">
        <v>152</v>
      </c>
      <c r="AT260" s="17" t="s">
        <v>147</v>
      </c>
      <c r="AU260" s="17" t="s">
        <v>81</v>
      </c>
      <c r="AY260" s="17" t="s">
        <v>144</v>
      </c>
      <c r="BE260" s="175">
        <f>IF(N260="základní",J260,0)</f>
        <v>0</v>
      </c>
      <c r="BF260" s="175">
        <f>IF(N260="snížená",J260,0)</f>
        <v>0</v>
      </c>
      <c r="BG260" s="175">
        <f>IF(N260="zákl. přenesená",J260,0)</f>
        <v>0</v>
      </c>
      <c r="BH260" s="175">
        <f>IF(N260="sníž. přenesená",J260,0)</f>
        <v>0</v>
      </c>
      <c r="BI260" s="175">
        <f>IF(N260="nulová",J260,0)</f>
        <v>0</v>
      </c>
      <c r="BJ260" s="17" t="s">
        <v>78</v>
      </c>
      <c r="BK260" s="175">
        <f>ROUND(I260*H260,2)</f>
        <v>0</v>
      </c>
      <c r="BL260" s="17" t="s">
        <v>152</v>
      </c>
      <c r="BM260" s="17" t="s">
        <v>424</v>
      </c>
    </row>
    <row r="261" spans="2:65" s="11" customFormat="1">
      <c r="B261" s="176"/>
      <c r="D261" s="187" t="s">
        <v>154</v>
      </c>
      <c r="E261" s="185" t="s">
        <v>3</v>
      </c>
      <c r="F261" s="195" t="s">
        <v>425</v>
      </c>
      <c r="H261" s="196">
        <v>220</v>
      </c>
      <c r="I261" s="181"/>
      <c r="L261" s="176"/>
      <c r="M261" s="182"/>
      <c r="N261" s="183"/>
      <c r="O261" s="183"/>
      <c r="P261" s="183"/>
      <c r="Q261" s="183"/>
      <c r="R261" s="183"/>
      <c r="S261" s="183"/>
      <c r="T261" s="184"/>
      <c r="AT261" s="185" t="s">
        <v>154</v>
      </c>
      <c r="AU261" s="185" t="s">
        <v>81</v>
      </c>
      <c r="AV261" s="11" t="s">
        <v>81</v>
      </c>
      <c r="AW261" s="11" t="s">
        <v>34</v>
      </c>
      <c r="AX261" s="11" t="s">
        <v>71</v>
      </c>
      <c r="AY261" s="185" t="s">
        <v>144</v>
      </c>
    </row>
    <row r="262" spans="2:65" s="11" customFormat="1">
      <c r="B262" s="176"/>
      <c r="D262" s="187" t="s">
        <v>154</v>
      </c>
      <c r="E262" s="185" t="s">
        <v>3</v>
      </c>
      <c r="F262" s="195" t="s">
        <v>426</v>
      </c>
      <c r="H262" s="196">
        <v>10</v>
      </c>
      <c r="I262" s="181"/>
      <c r="L262" s="176"/>
      <c r="M262" s="182"/>
      <c r="N262" s="183"/>
      <c r="O262" s="183"/>
      <c r="P262" s="183"/>
      <c r="Q262" s="183"/>
      <c r="R262" s="183"/>
      <c r="S262" s="183"/>
      <c r="T262" s="184"/>
      <c r="AT262" s="185" t="s">
        <v>154</v>
      </c>
      <c r="AU262" s="185" t="s">
        <v>81</v>
      </c>
      <c r="AV262" s="11" t="s">
        <v>81</v>
      </c>
      <c r="AW262" s="11" t="s">
        <v>34</v>
      </c>
      <c r="AX262" s="11" t="s">
        <v>71</v>
      </c>
      <c r="AY262" s="185" t="s">
        <v>144</v>
      </c>
    </row>
    <row r="263" spans="2:65" s="13" customFormat="1">
      <c r="B263" s="197"/>
      <c r="D263" s="187" t="s">
        <v>154</v>
      </c>
      <c r="E263" s="218" t="s">
        <v>3</v>
      </c>
      <c r="F263" s="219" t="s">
        <v>201</v>
      </c>
      <c r="H263" s="220">
        <v>230</v>
      </c>
      <c r="I263" s="201"/>
      <c r="L263" s="197"/>
      <c r="M263" s="202"/>
      <c r="N263" s="203"/>
      <c r="O263" s="203"/>
      <c r="P263" s="203"/>
      <c r="Q263" s="203"/>
      <c r="R263" s="203"/>
      <c r="S263" s="203"/>
      <c r="T263" s="204"/>
      <c r="AT263" s="205" t="s">
        <v>154</v>
      </c>
      <c r="AU263" s="205" t="s">
        <v>81</v>
      </c>
      <c r="AV263" s="13" t="s">
        <v>152</v>
      </c>
      <c r="AW263" s="13" t="s">
        <v>34</v>
      </c>
      <c r="AX263" s="13" t="s">
        <v>78</v>
      </c>
      <c r="AY263" s="205" t="s">
        <v>144</v>
      </c>
    </row>
    <row r="264" spans="2:65" s="10" customFormat="1" ht="29.85" customHeight="1">
      <c r="B264" s="149"/>
      <c r="D264" s="160" t="s">
        <v>70</v>
      </c>
      <c r="E264" s="161" t="s">
        <v>427</v>
      </c>
      <c r="F264" s="161" t="s">
        <v>428</v>
      </c>
      <c r="I264" s="152"/>
      <c r="J264" s="162">
        <f>BK264</f>
        <v>0</v>
      </c>
      <c r="L264" s="149"/>
      <c r="M264" s="154"/>
      <c r="N264" s="155"/>
      <c r="O264" s="155"/>
      <c r="P264" s="156">
        <f>SUM(P265:P289)</f>
        <v>0</v>
      </c>
      <c r="Q264" s="155"/>
      <c r="R264" s="156">
        <f>SUM(R265:R289)</f>
        <v>0.27794800000000003</v>
      </c>
      <c r="S264" s="155"/>
      <c r="T264" s="157">
        <f>SUM(T265:T289)</f>
        <v>0</v>
      </c>
      <c r="AR264" s="150" t="s">
        <v>78</v>
      </c>
      <c r="AT264" s="158" t="s">
        <v>70</v>
      </c>
      <c r="AU264" s="158" t="s">
        <v>78</v>
      </c>
      <c r="AY264" s="150" t="s">
        <v>144</v>
      </c>
      <c r="BK264" s="159">
        <f>SUM(BK265:BK289)</f>
        <v>0</v>
      </c>
    </row>
    <row r="265" spans="2:65" s="1" customFormat="1" ht="22.5" customHeight="1">
      <c r="B265" s="163"/>
      <c r="C265" s="164" t="s">
        <v>429</v>
      </c>
      <c r="D265" s="164" t="s">
        <v>147</v>
      </c>
      <c r="E265" s="165" t="s">
        <v>430</v>
      </c>
      <c r="F265" s="166" t="s">
        <v>431</v>
      </c>
      <c r="G265" s="167" t="s">
        <v>169</v>
      </c>
      <c r="H265" s="168">
        <v>94</v>
      </c>
      <c r="I265" s="169"/>
      <c r="J265" s="170">
        <f>ROUND(I265*H265,2)</f>
        <v>0</v>
      </c>
      <c r="K265" s="166" t="s">
        <v>3</v>
      </c>
      <c r="L265" s="34"/>
      <c r="M265" s="171" t="s">
        <v>3</v>
      </c>
      <c r="N265" s="172" t="s">
        <v>42</v>
      </c>
      <c r="O265" s="35"/>
      <c r="P265" s="173">
        <f>O265*H265</f>
        <v>0</v>
      </c>
      <c r="Q265" s="173">
        <v>4.0000000000000003E-5</v>
      </c>
      <c r="R265" s="173">
        <f>Q265*H265</f>
        <v>3.7600000000000003E-3</v>
      </c>
      <c r="S265" s="173">
        <v>0</v>
      </c>
      <c r="T265" s="174">
        <f>S265*H265</f>
        <v>0</v>
      </c>
      <c r="AR265" s="17" t="s">
        <v>152</v>
      </c>
      <c r="AT265" s="17" t="s">
        <v>147</v>
      </c>
      <c r="AU265" s="17" t="s">
        <v>81</v>
      </c>
      <c r="AY265" s="17" t="s">
        <v>144</v>
      </c>
      <c r="BE265" s="175">
        <f>IF(N265="základní",J265,0)</f>
        <v>0</v>
      </c>
      <c r="BF265" s="175">
        <f>IF(N265="snížená",J265,0)</f>
        <v>0</v>
      </c>
      <c r="BG265" s="175">
        <f>IF(N265="zákl. přenesená",J265,0)</f>
        <v>0</v>
      </c>
      <c r="BH265" s="175">
        <f>IF(N265="sníž. přenesená",J265,0)</f>
        <v>0</v>
      </c>
      <c r="BI265" s="175">
        <f>IF(N265="nulová",J265,0)</f>
        <v>0</v>
      </c>
      <c r="BJ265" s="17" t="s">
        <v>78</v>
      </c>
      <c r="BK265" s="175">
        <f>ROUND(I265*H265,2)</f>
        <v>0</v>
      </c>
      <c r="BL265" s="17" t="s">
        <v>152</v>
      </c>
      <c r="BM265" s="17" t="s">
        <v>432</v>
      </c>
    </row>
    <row r="266" spans="2:65" s="11" customFormat="1">
      <c r="B266" s="176"/>
      <c r="D266" s="187" t="s">
        <v>154</v>
      </c>
      <c r="E266" s="185" t="s">
        <v>3</v>
      </c>
      <c r="F266" s="195" t="s">
        <v>433</v>
      </c>
      <c r="H266" s="196">
        <v>88</v>
      </c>
      <c r="I266" s="181"/>
      <c r="L266" s="176"/>
      <c r="M266" s="182"/>
      <c r="N266" s="183"/>
      <c r="O266" s="183"/>
      <c r="P266" s="183"/>
      <c r="Q266" s="183"/>
      <c r="R266" s="183"/>
      <c r="S266" s="183"/>
      <c r="T266" s="184"/>
      <c r="AT266" s="185" t="s">
        <v>154</v>
      </c>
      <c r="AU266" s="185" t="s">
        <v>81</v>
      </c>
      <c r="AV266" s="11" t="s">
        <v>81</v>
      </c>
      <c r="AW266" s="11" t="s">
        <v>34</v>
      </c>
      <c r="AX266" s="11" t="s">
        <v>71</v>
      </c>
      <c r="AY266" s="185" t="s">
        <v>144</v>
      </c>
    </row>
    <row r="267" spans="2:65" s="11" customFormat="1">
      <c r="B267" s="176"/>
      <c r="D267" s="187" t="s">
        <v>154</v>
      </c>
      <c r="E267" s="185" t="s">
        <v>3</v>
      </c>
      <c r="F267" s="195" t="s">
        <v>434</v>
      </c>
      <c r="H267" s="196">
        <v>6</v>
      </c>
      <c r="I267" s="181"/>
      <c r="L267" s="176"/>
      <c r="M267" s="182"/>
      <c r="N267" s="183"/>
      <c r="O267" s="183"/>
      <c r="P267" s="183"/>
      <c r="Q267" s="183"/>
      <c r="R267" s="183"/>
      <c r="S267" s="183"/>
      <c r="T267" s="184"/>
      <c r="AT267" s="185" t="s">
        <v>154</v>
      </c>
      <c r="AU267" s="185" t="s">
        <v>81</v>
      </c>
      <c r="AV267" s="11" t="s">
        <v>81</v>
      </c>
      <c r="AW267" s="11" t="s">
        <v>34</v>
      </c>
      <c r="AX267" s="11" t="s">
        <v>71</v>
      </c>
      <c r="AY267" s="185" t="s">
        <v>144</v>
      </c>
    </row>
    <row r="268" spans="2:65" s="13" customFormat="1">
      <c r="B268" s="197"/>
      <c r="D268" s="177" t="s">
        <v>154</v>
      </c>
      <c r="E268" s="198" t="s">
        <v>3</v>
      </c>
      <c r="F268" s="199" t="s">
        <v>201</v>
      </c>
      <c r="H268" s="200">
        <v>94</v>
      </c>
      <c r="I268" s="201"/>
      <c r="L268" s="197"/>
      <c r="M268" s="202"/>
      <c r="N268" s="203"/>
      <c r="O268" s="203"/>
      <c r="P268" s="203"/>
      <c r="Q268" s="203"/>
      <c r="R268" s="203"/>
      <c r="S268" s="203"/>
      <c r="T268" s="204"/>
      <c r="AT268" s="205" t="s">
        <v>154</v>
      </c>
      <c r="AU268" s="205" t="s">
        <v>81</v>
      </c>
      <c r="AV268" s="13" t="s">
        <v>152</v>
      </c>
      <c r="AW268" s="13" t="s">
        <v>34</v>
      </c>
      <c r="AX268" s="13" t="s">
        <v>78</v>
      </c>
      <c r="AY268" s="205" t="s">
        <v>144</v>
      </c>
    </row>
    <row r="269" spans="2:65" s="1" customFormat="1" ht="57" customHeight="1">
      <c r="B269" s="163"/>
      <c r="C269" s="164" t="s">
        <v>435</v>
      </c>
      <c r="D269" s="164" t="s">
        <v>147</v>
      </c>
      <c r="E269" s="165" t="s">
        <v>436</v>
      </c>
      <c r="F269" s="166" t="s">
        <v>437</v>
      </c>
      <c r="G269" s="167" t="s">
        <v>169</v>
      </c>
      <c r="H269" s="168">
        <v>751.7</v>
      </c>
      <c r="I269" s="169"/>
      <c r="J269" s="170">
        <f>ROUND(I269*H269,2)</f>
        <v>0</v>
      </c>
      <c r="K269" s="166" t="s">
        <v>151</v>
      </c>
      <c r="L269" s="34"/>
      <c r="M269" s="171" t="s">
        <v>3</v>
      </c>
      <c r="N269" s="172" t="s">
        <v>42</v>
      </c>
      <c r="O269" s="35"/>
      <c r="P269" s="173">
        <f>O269*H269</f>
        <v>0</v>
      </c>
      <c r="Q269" s="173">
        <v>4.0000000000000003E-5</v>
      </c>
      <c r="R269" s="173">
        <f>Q269*H269</f>
        <v>3.0068000000000004E-2</v>
      </c>
      <c r="S269" s="173">
        <v>0</v>
      </c>
      <c r="T269" s="174">
        <f>S269*H269</f>
        <v>0</v>
      </c>
      <c r="AR269" s="17" t="s">
        <v>152</v>
      </c>
      <c r="AT269" s="17" t="s">
        <v>147</v>
      </c>
      <c r="AU269" s="17" t="s">
        <v>81</v>
      </c>
      <c r="AY269" s="17" t="s">
        <v>144</v>
      </c>
      <c r="BE269" s="175">
        <f>IF(N269="základní",J269,0)</f>
        <v>0</v>
      </c>
      <c r="BF269" s="175">
        <f>IF(N269="snížená",J269,0)</f>
        <v>0</v>
      </c>
      <c r="BG269" s="175">
        <f>IF(N269="zákl. přenesená",J269,0)</f>
        <v>0</v>
      </c>
      <c r="BH269" s="175">
        <f>IF(N269="sníž. přenesená",J269,0)</f>
        <v>0</v>
      </c>
      <c r="BI269" s="175">
        <f>IF(N269="nulová",J269,0)</f>
        <v>0</v>
      </c>
      <c r="BJ269" s="17" t="s">
        <v>78</v>
      </c>
      <c r="BK269" s="175">
        <f>ROUND(I269*H269,2)</f>
        <v>0</v>
      </c>
      <c r="BL269" s="17" t="s">
        <v>152</v>
      </c>
      <c r="BM269" s="17" t="s">
        <v>438</v>
      </c>
    </row>
    <row r="270" spans="2:65" s="11" customFormat="1">
      <c r="B270" s="176"/>
      <c r="D270" s="177" t="s">
        <v>154</v>
      </c>
      <c r="E270" s="178" t="s">
        <v>3</v>
      </c>
      <c r="F270" s="179" t="s">
        <v>439</v>
      </c>
      <c r="H270" s="180">
        <v>751.7</v>
      </c>
      <c r="I270" s="181"/>
      <c r="L270" s="176"/>
      <c r="M270" s="182"/>
      <c r="N270" s="183"/>
      <c r="O270" s="183"/>
      <c r="P270" s="183"/>
      <c r="Q270" s="183"/>
      <c r="R270" s="183"/>
      <c r="S270" s="183"/>
      <c r="T270" s="184"/>
      <c r="AT270" s="185" t="s">
        <v>154</v>
      </c>
      <c r="AU270" s="185" t="s">
        <v>81</v>
      </c>
      <c r="AV270" s="11" t="s">
        <v>81</v>
      </c>
      <c r="AW270" s="11" t="s">
        <v>34</v>
      </c>
      <c r="AX270" s="11" t="s">
        <v>78</v>
      </c>
      <c r="AY270" s="185" t="s">
        <v>144</v>
      </c>
    </row>
    <row r="271" spans="2:65" s="1" customFormat="1" ht="22.5" customHeight="1">
      <c r="B271" s="163"/>
      <c r="C271" s="164" t="s">
        <v>440</v>
      </c>
      <c r="D271" s="164" t="s">
        <v>147</v>
      </c>
      <c r="E271" s="165" t="s">
        <v>441</v>
      </c>
      <c r="F271" s="166" t="s">
        <v>442</v>
      </c>
      <c r="G271" s="167" t="s">
        <v>169</v>
      </c>
      <c r="H271" s="168">
        <v>17</v>
      </c>
      <c r="I271" s="169"/>
      <c r="J271" s="170">
        <f>ROUND(I271*H271,2)</f>
        <v>0</v>
      </c>
      <c r="K271" s="166" t="s">
        <v>3</v>
      </c>
      <c r="L271" s="34"/>
      <c r="M271" s="171" t="s">
        <v>3</v>
      </c>
      <c r="N271" s="172" t="s">
        <v>42</v>
      </c>
      <c r="O271" s="35"/>
      <c r="P271" s="173">
        <f>O271*H271</f>
        <v>0</v>
      </c>
      <c r="Q271" s="173">
        <v>5.0000000000000001E-4</v>
      </c>
      <c r="R271" s="173">
        <f>Q271*H271</f>
        <v>8.5000000000000006E-3</v>
      </c>
      <c r="S271" s="173">
        <v>0</v>
      </c>
      <c r="T271" s="174">
        <f>S271*H271</f>
        <v>0</v>
      </c>
      <c r="AR271" s="17" t="s">
        <v>152</v>
      </c>
      <c r="AT271" s="17" t="s">
        <v>147</v>
      </c>
      <c r="AU271" s="17" t="s">
        <v>81</v>
      </c>
      <c r="AY271" s="17" t="s">
        <v>144</v>
      </c>
      <c r="BE271" s="175">
        <f>IF(N271="základní",J271,0)</f>
        <v>0</v>
      </c>
      <c r="BF271" s="175">
        <f>IF(N271="snížená",J271,0)</f>
        <v>0</v>
      </c>
      <c r="BG271" s="175">
        <f>IF(N271="zákl. přenesená",J271,0)</f>
        <v>0</v>
      </c>
      <c r="BH271" s="175">
        <f>IF(N271="sníž. přenesená",J271,0)</f>
        <v>0</v>
      </c>
      <c r="BI271" s="175">
        <f>IF(N271="nulová",J271,0)</f>
        <v>0</v>
      </c>
      <c r="BJ271" s="17" t="s">
        <v>78</v>
      </c>
      <c r="BK271" s="175">
        <f>ROUND(I271*H271,2)</f>
        <v>0</v>
      </c>
      <c r="BL271" s="17" t="s">
        <v>152</v>
      </c>
      <c r="BM271" s="17" t="s">
        <v>443</v>
      </c>
    </row>
    <row r="272" spans="2:65" s="11" customFormat="1">
      <c r="B272" s="176"/>
      <c r="D272" s="177" t="s">
        <v>154</v>
      </c>
      <c r="E272" s="178" t="s">
        <v>3</v>
      </c>
      <c r="F272" s="179" t="s">
        <v>444</v>
      </c>
      <c r="H272" s="180">
        <v>17</v>
      </c>
      <c r="I272" s="181"/>
      <c r="L272" s="176"/>
      <c r="M272" s="182"/>
      <c r="N272" s="183"/>
      <c r="O272" s="183"/>
      <c r="P272" s="183"/>
      <c r="Q272" s="183"/>
      <c r="R272" s="183"/>
      <c r="S272" s="183"/>
      <c r="T272" s="184"/>
      <c r="AT272" s="185" t="s">
        <v>154</v>
      </c>
      <c r="AU272" s="185" t="s">
        <v>81</v>
      </c>
      <c r="AV272" s="11" t="s">
        <v>81</v>
      </c>
      <c r="AW272" s="11" t="s">
        <v>34</v>
      </c>
      <c r="AX272" s="11" t="s">
        <v>78</v>
      </c>
      <c r="AY272" s="185" t="s">
        <v>144</v>
      </c>
    </row>
    <row r="273" spans="2:65" s="1" customFormat="1" ht="22.5" customHeight="1">
      <c r="B273" s="163"/>
      <c r="C273" s="164" t="s">
        <v>445</v>
      </c>
      <c r="D273" s="164" t="s">
        <v>147</v>
      </c>
      <c r="E273" s="165" t="s">
        <v>446</v>
      </c>
      <c r="F273" s="166" t="s">
        <v>447</v>
      </c>
      <c r="G273" s="167" t="s">
        <v>169</v>
      </c>
      <c r="H273" s="168">
        <v>116.5</v>
      </c>
      <c r="I273" s="169"/>
      <c r="J273" s="170">
        <f>ROUND(I273*H273,2)</f>
        <v>0</v>
      </c>
      <c r="K273" s="166" t="s">
        <v>3</v>
      </c>
      <c r="L273" s="34"/>
      <c r="M273" s="171" t="s">
        <v>3</v>
      </c>
      <c r="N273" s="172" t="s">
        <v>42</v>
      </c>
      <c r="O273" s="35"/>
      <c r="P273" s="173">
        <f>O273*H273</f>
        <v>0</v>
      </c>
      <c r="Q273" s="173">
        <v>5.0000000000000001E-4</v>
      </c>
      <c r="R273" s="173">
        <f>Q273*H273</f>
        <v>5.8250000000000003E-2</v>
      </c>
      <c r="S273" s="173">
        <v>0</v>
      </c>
      <c r="T273" s="174">
        <f>S273*H273</f>
        <v>0</v>
      </c>
      <c r="AR273" s="17" t="s">
        <v>152</v>
      </c>
      <c r="AT273" s="17" t="s">
        <v>147</v>
      </c>
      <c r="AU273" s="17" t="s">
        <v>81</v>
      </c>
      <c r="AY273" s="17" t="s">
        <v>144</v>
      </c>
      <c r="BE273" s="175">
        <f>IF(N273="základní",J273,0)</f>
        <v>0</v>
      </c>
      <c r="BF273" s="175">
        <f>IF(N273="snížená",J273,0)</f>
        <v>0</v>
      </c>
      <c r="BG273" s="175">
        <f>IF(N273="zákl. přenesená",J273,0)</f>
        <v>0</v>
      </c>
      <c r="BH273" s="175">
        <f>IF(N273="sníž. přenesená",J273,0)</f>
        <v>0</v>
      </c>
      <c r="BI273" s="175">
        <f>IF(N273="nulová",J273,0)</f>
        <v>0</v>
      </c>
      <c r="BJ273" s="17" t="s">
        <v>78</v>
      </c>
      <c r="BK273" s="175">
        <f>ROUND(I273*H273,2)</f>
        <v>0</v>
      </c>
      <c r="BL273" s="17" t="s">
        <v>152</v>
      </c>
      <c r="BM273" s="17" t="s">
        <v>448</v>
      </c>
    </row>
    <row r="274" spans="2:65" s="11" customFormat="1">
      <c r="B274" s="176"/>
      <c r="D274" s="187" t="s">
        <v>154</v>
      </c>
      <c r="E274" s="185" t="s">
        <v>3</v>
      </c>
      <c r="F274" s="195" t="s">
        <v>433</v>
      </c>
      <c r="H274" s="196">
        <v>88</v>
      </c>
      <c r="I274" s="181"/>
      <c r="L274" s="176"/>
      <c r="M274" s="182"/>
      <c r="N274" s="183"/>
      <c r="O274" s="183"/>
      <c r="P274" s="183"/>
      <c r="Q274" s="183"/>
      <c r="R274" s="183"/>
      <c r="S274" s="183"/>
      <c r="T274" s="184"/>
      <c r="AT274" s="185" t="s">
        <v>154</v>
      </c>
      <c r="AU274" s="185" t="s">
        <v>81</v>
      </c>
      <c r="AV274" s="11" t="s">
        <v>81</v>
      </c>
      <c r="AW274" s="11" t="s">
        <v>34</v>
      </c>
      <c r="AX274" s="11" t="s">
        <v>71</v>
      </c>
      <c r="AY274" s="185" t="s">
        <v>144</v>
      </c>
    </row>
    <row r="275" spans="2:65" s="11" customFormat="1">
      <c r="B275" s="176"/>
      <c r="D275" s="187" t="s">
        <v>154</v>
      </c>
      <c r="E275" s="185" t="s">
        <v>3</v>
      </c>
      <c r="F275" s="195" t="s">
        <v>434</v>
      </c>
      <c r="H275" s="196">
        <v>6</v>
      </c>
      <c r="I275" s="181"/>
      <c r="L275" s="176"/>
      <c r="M275" s="182"/>
      <c r="N275" s="183"/>
      <c r="O275" s="183"/>
      <c r="P275" s="183"/>
      <c r="Q275" s="183"/>
      <c r="R275" s="183"/>
      <c r="S275" s="183"/>
      <c r="T275" s="184"/>
      <c r="AT275" s="185" t="s">
        <v>154</v>
      </c>
      <c r="AU275" s="185" t="s">
        <v>81</v>
      </c>
      <c r="AV275" s="11" t="s">
        <v>81</v>
      </c>
      <c r="AW275" s="11" t="s">
        <v>34</v>
      </c>
      <c r="AX275" s="11" t="s">
        <v>71</v>
      </c>
      <c r="AY275" s="185" t="s">
        <v>144</v>
      </c>
    </row>
    <row r="276" spans="2:65" s="11" customFormat="1">
      <c r="B276" s="176"/>
      <c r="D276" s="187" t="s">
        <v>154</v>
      </c>
      <c r="E276" s="185" t="s">
        <v>3</v>
      </c>
      <c r="F276" s="195" t="s">
        <v>444</v>
      </c>
      <c r="H276" s="196">
        <v>17</v>
      </c>
      <c r="I276" s="181"/>
      <c r="L276" s="176"/>
      <c r="M276" s="182"/>
      <c r="N276" s="183"/>
      <c r="O276" s="183"/>
      <c r="P276" s="183"/>
      <c r="Q276" s="183"/>
      <c r="R276" s="183"/>
      <c r="S276" s="183"/>
      <c r="T276" s="184"/>
      <c r="AT276" s="185" t="s">
        <v>154</v>
      </c>
      <c r="AU276" s="185" t="s">
        <v>81</v>
      </c>
      <c r="AV276" s="11" t="s">
        <v>81</v>
      </c>
      <c r="AW276" s="11" t="s">
        <v>34</v>
      </c>
      <c r="AX276" s="11" t="s">
        <v>71</v>
      </c>
      <c r="AY276" s="185" t="s">
        <v>144</v>
      </c>
    </row>
    <row r="277" spans="2:65" s="11" customFormat="1">
      <c r="B277" s="176"/>
      <c r="D277" s="187" t="s">
        <v>154</v>
      </c>
      <c r="E277" s="185" t="s">
        <v>3</v>
      </c>
      <c r="F277" s="195" t="s">
        <v>449</v>
      </c>
      <c r="H277" s="196">
        <v>5.5</v>
      </c>
      <c r="I277" s="181"/>
      <c r="L277" s="176"/>
      <c r="M277" s="182"/>
      <c r="N277" s="183"/>
      <c r="O277" s="183"/>
      <c r="P277" s="183"/>
      <c r="Q277" s="183"/>
      <c r="R277" s="183"/>
      <c r="S277" s="183"/>
      <c r="T277" s="184"/>
      <c r="AT277" s="185" t="s">
        <v>154</v>
      </c>
      <c r="AU277" s="185" t="s">
        <v>81</v>
      </c>
      <c r="AV277" s="11" t="s">
        <v>81</v>
      </c>
      <c r="AW277" s="11" t="s">
        <v>34</v>
      </c>
      <c r="AX277" s="11" t="s">
        <v>71</v>
      </c>
      <c r="AY277" s="185" t="s">
        <v>144</v>
      </c>
    </row>
    <row r="278" spans="2:65" s="13" customFormat="1">
      <c r="B278" s="197"/>
      <c r="D278" s="177" t="s">
        <v>154</v>
      </c>
      <c r="E278" s="198" t="s">
        <v>3</v>
      </c>
      <c r="F278" s="199" t="s">
        <v>201</v>
      </c>
      <c r="H278" s="200">
        <v>116.5</v>
      </c>
      <c r="I278" s="201"/>
      <c r="L278" s="197"/>
      <c r="M278" s="202"/>
      <c r="N278" s="203"/>
      <c r="O278" s="203"/>
      <c r="P278" s="203"/>
      <c r="Q278" s="203"/>
      <c r="R278" s="203"/>
      <c r="S278" s="203"/>
      <c r="T278" s="204"/>
      <c r="AT278" s="205" t="s">
        <v>154</v>
      </c>
      <c r="AU278" s="205" t="s">
        <v>81</v>
      </c>
      <c r="AV278" s="13" t="s">
        <v>152</v>
      </c>
      <c r="AW278" s="13" t="s">
        <v>34</v>
      </c>
      <c r="AX278" s="13" t="s">
        <v>78</v>
      </c>
      <c r="AY278" s="205" t="s">
        <v>144</v>
      </c>
    </row>
    <row r="279" spans="2:65" s="1" customFormat="1" ht="31.5" customHeight="1">
      <c r="B279" s="163"/>
      <c r="C279" s="164" t="s">
        <v>450</v>
      </c>
      <c r="D279" s="164" t="s">
        <v>147</v>
      </c>
      <c r="E279" s="165" t="s">
        <v>451</v>
      </c>
      <c r="F279" s="166" t="s">
        <v>452</v>
      </c>
      <c r="G279" s="167" t="s">
        <v>185</v>
      </c>
      <c r="H279" s="168">
        <v>8</v>
      </c>
      <c r="I279" s="169"/>
      <c r="J279" s="170">
        <f>ROUND(I279*H279,2)</f>
        <v>0</v>
      </c>
      <c r="K279" s="166" t="s">
        <v>151</v>
      </c>
      <c r="L279" s="34"/>
      <c r="M279" s="171" t="s">
        <v>3</v>
      </c>
      <c r="N279" s="172" t="s">
        <v>42</v>
      </c>
      <c r="O279" s="35"/>
      <c r="P279" s="173">
        <f>O279*H279</f>
        <v>0</v>
      </c>
      <c r="Q279" s="173">
        <v>4.6800000000000001E-3</v>
      </c>
      <c r="R279" s="173">
        <f>Q279*H279</f>
        <v>3.7440000000000001E-2</v>
      </c>
      <c r="S279" s="173">
        <v>0</v>
      </c>
      <c r="T279" s="174">
        <f>S279*H279</f>
        <v>0</v>
      </c>
      <c r="AR279" s="17" t="s">
        <v>152</v>
      </c>
      <c r="AT279" s="17" t="s">
        <v>147</v>
      </c>
      <c r="AU279" s="17" t="s">
        <v>81</v>
      </c>
      <c r="AY279" s="17" t="s">
        <v>144</v>
      </c>
      <c r="BE279" s="175">
        <f>IF(N279="základní",J279,0)</f>
        <v>0</v>
      </c>
      <c r="BF279" s="175">
        <f>IF(N279="snížená",J279,0)</f>
        <v>0</v>
      </c>
      <c r="BG279" s="175">
        <f>IF(N279="zákl. přenesená",J279,0)</f>
        <v>0</v>
      </c>
      <c r="BH279" s="175">
        <f>IF(N279="sníž. přenesená",J279,0)</f>
        <v>0</v>
      </c>
      <c r="BI279" s="175">
        <f>IF(N279="nulová",J279,0)</f>
        <v>0</v>
      </c>
      <c r="BJ279" s="17" t="s">
        <v>78</v>
      </c>
      <c r="BK279" s="175">
        <f>ROUND(I279*H279,2)</f>
        <v>0</v>
      </c>
      <c r="BL279" s="17" t="s">
        <v>152</v>
      </c>
      <c r="BM279" s="17" t="s">
        <v>453</v>
      </c>
    </row>
    <row r="280" spans="2:65" s="11" customFormat="1">
      <c r="B280" s="176"/>
      <c r="D280" s="177" t="s">
        <v>154</v>
      </c>
      <c r="E280" s="178" t="s">
        <v>3</v>
      </c>
      <c r="F280" s="179" t="s">
        <v>454</v>
      </c>
      <c r="H280" s="180">
        <v>8</v>
      </c>
      <c r="I280" s="181"/>
      <c r="L280" s="176"/>
      <c r="M280" s="182"/>
      <c r="N280" s="183"/>
      <c r="O280" s="183"/>
      <c r="P280" s="183"/>
      <c r="Q280" s="183"/>
      <c r="R280" s="183"/>
      <c r="S280" s="183"/>
      <c r="T280" s="184"/>
      <c r="AT280" s="185" t="s">
        <v>154</v>
      </c>
      <c r="AU280" s="185" t="s">
        <v>81</v>
      </c>
      <c r="AV280" s="11" t="s">
        <v>81</v>
      </c>
      <c r="AW280" s="11" t="s">
        <v>34</v>
      </c>
      <c r="AX280" s="11" t="s">
        <v>78</v>
      </c>
      <c r="AY280" s="185" t="s">
        <v>144</v>
      </c>
    </row>
    <row r="281" spans="2:65" s="1" customFormat="1" ht="22.5" customHeight="1">
      <c r="B281" s="163"/>
      <c r="C281" s="206" t="s">
        <v>455</v>
      </c>
      <c r="D281" s="206" t="s">
        <v>213</v>
      </c>
      <c r="E281" s="207" t="s">
        <v>456</v>
      </c>
      <c r="F281" s="208" t="s">
        <v>457</v>
      </c>
      <c r="G281" s="209" t="s">
        <v>164</v>
      </c>
      <c r="H281" s="210">
        <v>0.111</v>
      </c>
      <c r="I281" s="211"/>
      <c r="J281" s="212">
        <f>ROUND(I281*H281,2)</f>
        <v>0</v>
      </c>
      <c r="K281" s="208" t="s">
        <v>3</v>
      </c>
      <c r="L281" s="213"/>
      <c r="M281" s="214" t="s">
        <v>3</v>
      </c>
      <c r="N281" s="215" t="s">
        <v>42</v>
      </c>
      <c r="O281" s="35"/>
      <c r="P281" s="173">
        <f>O281*H281</f>
        <v>0</v>
      </c>
      <c r="Q281" s="173">
        <v>1</v>
      </c>
      <c r="R281" s="173">
        <f>Q281*H281</f>
        <v>0.111</v>
      </c>
      <c r="S281" s="173">
        <v>0</v>
      </c>
      <c r="T281" s="174">
        <f>S281*H281</f>
        <v>0</v>
      </c>
      <c r="AR281" s="17" t="s">
        <v>190</v>
      </c>
      <c r="AT281" s="17" t="s">
        <v>213</v>
      </c>
      <c r="AU281" s="17" t="s">
        <v>81</v>
      </c>
      <c r="AY281" s="17" t="s">
        <v>144</v>
      </c>
      <c r="BE281" s="175">
        <f>IF(N281="základní",J281,0)</f>
        <v>0</v>
      </c>
      <c r="BF281" s="175">
        <f>IF(N281="snížená",J281,0)</f>
        <v>0</v>
      </c>
      <c r="BG281" s="175">
        <f>IF(N281="zákl. přenesená",J281,0)</f>
        <v>0</v>
      </c>
      <c r="BH281" s="175">
        <f>IF(N281="sníž. přenesená",J281,0)</f>
        <v>0</v>
      </c>
      <c r="BI281" s="175">
        <f>IF(N281="nulová",J281,0)</f>
        <v>0</v>
      </c>
      <c r="BJ281" s="17" t="s">
        <v>78</v>
      </c>
      <c r="BK281" s="175">
        <f>ROUND(I281*H281,2)</f>
        <v>0</v>
      </c>
      <c r="BL281" s="17" t="s">
        <v>152</v>
      </c>
      <c r="BM281" s="17" t="s">
        <v>458</v>
      </c>
    </row>
    <row r="282" spans="2:65" s="11" customFormat="1">
      <c r="B282" s="176"/>
      <c r="D282" s="177" t="s">
        <v>154</v>
      </c>
      <c r="E282" s="178" t="s">
        <v>3</v>
      </c>
      <c r="F282" s="179" t="s">
        <v>459</v>
      </c>
      <c r="H282" s="180">
        <v>0.111</v>
      </c>
      <c r="I282" s="181"/>
      <c r="L282" s="176"/>
      <c r="M282" s="182"/>
      <c r="N282" s="183"/>
      <c r="O282" s="183"/>
      <c r="P282" s="183"/>
      <c r="Q282" s="183"/>
      <c r="R282" s="183"/>
      <c r="S282" s="183"/>
      <c r="T282" s="184"/>
      <c r="AT282" s="185" t="s">
        <v>154</v>
      </c>
      <c r="AU282" s="185" t="s">
        <v>81</v>
      </c>
      <c r="AV282" s="11" t="s">
        <v>81</v>
      </c>
      <c r="AW282" s="11" t="s">
        <v>34</v>
      </c>
      <c r="AX282" s="11" t="s">
        <v>78</v>
      </c>
      <c r="AY282" s="185" t="s">
        <v>144</v>
      </c>
    </row>
    <row r="283" spans="2:65" s="1" customFormat="1" ht="31.5" customHeight="1">
      <c r="B283" s="163"/>
      <c r="C283" s="164" t="s">
        <v>460</v>
      </c>
      <c r="D283" s="164" t="s">
        <v>147</v>
      </c>
      <c r="E283" s="165" t="s">
        <v>461</v>
      </c>
      <c r="F283" s="166" t="s">
        <v>462</v>
      </c>
      <c r="G283" s="167" t="s">
        <v>185</v>
      </c>
      <c r="H283" s="168">
        <v>11</v>
      </c>
      <c r="I283" s="169"/>
      <c r="J283" s="170">
        <f>ROUND(I283*H283,2)</f>
        <v>0</v>
      </c>
      <c r="K283" s="166" t="s">
        <v>151</v>
      </c>
      <c r="L283" s="34"/>
      <c r="M283" s="171" t="s">
        <v>3</v>
      </c>
      <c r="N283" s="172" t="s">
        <v>42</v>
      </c>
      <c r="O283" s="35"/>
      <c r="P283" s="173">
        <f>O283*H283</f>
        <v>0</v>
      </c>
      <c r="Q283" s="173">
        <v>3.0000000000000001E-5</v>
      </c>
      <c r="R283" s="173">
        <f>Q283*H283</f>
        <v>3.3E-4</v>
      </c>
      <c r="S283" s="173">
        <v>0</v>
      </c>
      <c r="T283" s="174">
        <f>S283*H283</f>
        <v>0</v>
      </c>
      <c r="AR283" s="17" t="s">
        <v>152</v>
      </c>
      <c r="AT283" s="17" t="s">
        <v>147</v>
      </c>
      <c r="AU283" s="17" t="s">
        <v>81</v>
      </c>
      <c r="AY283" s="17" t="s">
        <v>144</v>
      </c>
      <c r="BE283" s="175">
        <f>IF(N283="základní",J283,0)</f>
        <v>0</v>
      </c>
      <c r="BF283" s="175">
        <f>IF(N283="snížená",J283,0)</f>
        <v>0</v>
      </c>
      <c r="BG283" s="175">
        <f>IF(N283="zákl. přenesená",J283,0)</f>
        <v>0</v>
      </c>
      <c r="BH283" s="175">
        <f>IF(N283="sníž. přenesená",J283,0)</f>
        <v>0</v>
      </c>
      <c r="BI283" s="175">
        <f>IF(N283="nulová",J283,0)</f>
        <v>0</v>
      </c>
      <c r="BJ283" s="17" t="s">
        <v>78</v>
      </c>
      <c r="BK283" s="175">
        <f>ROUND(I283*H283,2)</f>
        <v>0</v>
      </c>
      <c r="BL283" s="17" t="s">
        <v>152</v>
      </c>
      <c r="BM283" s="17" t="s">
        <v>463</v>
      </c>
    </row>
    <row r="284" spans="2:65" s="11" customFormat="1">
      <c r="B284" s="176"/>
      <c r="D284" s="187" t="s">
        <v>154</v>
      </c>
      <c r="E284" s="185" t="s">
        <v>3</v>
      </c>
      <c r="F284" s="195" t="s">
        <v>464</v>
      </c>
      <c r="H284" s="196">
        <v>8</v>
      </c>
      <c r="I284" s="181"/>
      <c r="L284" s="176"/>
      <c r="M284" s="182"/>
      <c r="N284" s="183"/>
      <c r="O284" s="183"/>
      <c r="P284" s="183"/>
      <c r="Q284" s="183"/>
      <c r="R284" s="183"/>
      <c r="S284" s="183"/>
      <c r="T284" s="184"/>
      <c r="AT284" s="185" t="s">
        <v>154</v>
      </c>
      <c r="AU284" s="185" t="s">
        <v>81</v>
      </c>
      <c r="AV284" s="11" t="s">
        <v>81</v>
      </c>
      <c r="AW284" s="11" t="s">
        <v>34</v>
      </c>
      <c r="AX284" s="11" t="s">
        <v>71</v>
      </c>
      <c r="AY284" s="185" t="s">
        <v>144</v>
      </c>
    </row>
    <row r="285" spans="2:65" s="11" customFormat="1">
      <c r="B285" s="176"/>
      <c r="D285" s="187" t="s">
        <v>154</v>
      </c>
      <c r="E285" s="185" t="s">
        <v>3</v>
      </c>
      <c r="F285" s="195" t="s">
        <v>465</v>
      </c>
      <c r="H285" s="196">
        <v>3</v>
      </c>
      <c r="I285" s="181"/>
      <c r="L285" s="176"/>
      <c r="M285" s="182"/>
      <c r="N285" s="183"/>
      <c r="O285" s="183"/>
      <c r="P285" s="183"/>
      <c r="Q285" s="183"/>
      <c r="R285" s="183"/>
      <c r="S285" s="183"/>
      <c r="T285" s="184"/>
      <c r="AT285" s="185" t="s">
        <v>154</v>
      </c>
      <c r="AU285" s="185" t="s">
        <v>81</v>
      </c>
      <c r="AV285" s="11" t="s">
        <v>81</v>
      </c>
      <c r="AW285" s="11" t="s">
        <v>34</v>
      </c>
      <c r="AX285" s="11" t="s">
        <v>71</v>
      </c>
      <c r="AY285" s="185" t="s">
        <v>144</v>
      </c>
    </row>
    <row r="286" spans="2:65" s="13" customFormat="1">
      <c r="B286" s="197"/>
      <c r="D286" s="177" t="s">
        <v>154</v>
      </c>
      <c r="E286" s="198" t="s">
        <v>3</v>
      </c>
      <c r="F286" s="199" t="s">
        <v>201</v>
      </c>
      <c r="H286" s="200">
        <v>11</v>
      </c>
      <c r="I286" s="201"/>
      <c r="L286" s="197"/>
      <c r="M286" s="202"/>
      <c r="N286" s="203"/>
      <c r="O286" s="203"/>
      <c r="P286" s="203"/>
      <c r="Q286" s="203"/>
      <c r="R286" s="203"/>
      <c r="S286" s="203"/>
      <c r="T286" s="204"/>
      <c r="AT286" s="205" t="s">
        <v>154</v>
      </c>
      <c r="AU286" s="205" t="s">
        <v>81</v>
      </c>
      <c r="AV286" s="13" t="s">
        <v>152</v>
      </c>
      <c r="AW286" s="13" t="s">
        <v>34</v>
      </c>
      <c r="AX286" s="13" t="s">
        <v>78</v>
      </c>
      <c r="AY286" s="205" t="s">
        <v>144</v>
      </c>
    </row>
    <row r="287" spans="2:65" s="1" customFormat="1" ht="31.5" customHeight="1">
      <c r="B287" s="163"/>
      <c r="C287" s="164" t="s">
        <v>466</v>
      </c>
      <c r="D287" s="164" t="s">
        <v>147</v>
      </c>
      <c r="E287" s="165" t="s">
        <v>467</v>
      </c>
      <c r="F287" s="166" t="s">
        <v>468</v>
      </c>
      <c r="G287" s="167" t="s">
        <v>185</v>
      </c>
      <c r="H287" s="168">
        <v>11</v>
      </c>
      <c r="I287" s="169"/>
      <c r="J287" s="170">
        <f>ROUND(I287*H287,2)</f>
        <v>0</v>
      </c>
      <c r="K287" s="166" t="s">
        <v>151</v>
      </c>
      <c r="L287" s="34"/>
      <c r="M287" s="171" t="s">
        <v>3</v>
      </c>
      <c r="N287" s="172" t="s">
        <v>42</v>
      </c>
      <c r="O287" s="35"/>
      <c r="P287" s="173">
        <f>O287*H287</f>
        <v>0</v>
      </c>
      <c r="Q287" s="173">
        <v>1E-4</v>
      </c>
      <c r="R287" s="173">
        <f>Q287*H287</f>
        <v>1.1000000000000001E-3</v>
      </c>
      <c r="S287" s="173">
        <v>0</v>
      </c>
      <c r="T287" s="174">
        <f>S287*H287</f>
        <v>0</v>
      </c>
      <c r="AR287" s="17" t="s">
        <v>152</v>
      </c>
      <c r="AT287" s="17" t="s">
        <v>147</v>
      </c>
      <c r="AU287" s="17" t="s">
        <v>81</v>
      </c>
      <c r="AY287" s="17" t="s">
        <v>144</v>
      </c>
      <c r="BE287" s="175">
        <f>IF(N287="základní",J287,0)</f>
        <v>0</v>
      </c>
      <c r="BF287" s="175">
        <f>IF(N287="snížená",J287,0)</f>
        <v>0</v>
      </c>
      <c r="BG287" s="175">
        <f>IF(N287="zákl. přenesená",J287,0)</f>
        <v>0</v>
      </c>
      <c r="BH287" s="175">
        <f>IF(N287="sníž. přenesená",J287,0)</f>
        <v>0</v>
      </c>
      <c r="BI287" s="175">
        <f>IF(N287="nulová",J287,0)</f>
        <v>0</v>
      </c>
      <c r="BJ287" s="17" t="s">
        <v>78</v>
      </c>
      <c r="BK287" s="175">
        <f>ROUND(I287*H287,2)</f>
        <v>0</v>
      </c>
      <c r="BL287" s="17" t="s">
        <v>152</v>
      </c>
      <c r="BM287" s="17" t="s">
        <v>469</v>
      </c>
    </row>
    <row r="288" spans="2:65" s="1" customFormat="1" ht="22.5" customHeight="1">
      <c r="B288" s="163"/>
      <c r="C288" s="164" t="s">
        <v>470</v>
      </c>
      <c r="D288" s="164" t="s">
        <v>147</v>
      </c>
      <c r="E288" s="165" t="s">
        <v>471</v>
      </c>
      <c r="F288" s="166" t="s">
        <v>472</v>
      </c>
      <c r="G288" s="167" t="s">
        <v>169</v>
      </c>
      <c r="H288" s="168">
        <v>5.5</v>
      </c>
      <c r="I288" s="169"/>
      <c r="J288" s="170">
        <f>ROUND(I288*H288,2)</f>
        <v>0</v>
      </c>
      <c r="K288" s="166" t="s">
        <v>3</v>
      </c>
      <c r="L288" s="34"/>
      <c r="M288" s="171" t="s">
        <v>3</v>
      </c>
      <c r="N288" s="172" t="s">
        <v>42</v>
      </c>
      <c r="O288" s="35"/>
      <c r="P288" s="173">
        <f>O288*H288</f>
        <v>0</v>
      </c>
      <c r="Q288" s="173">
        <v>5.0000000000000001E-3</v>
      </c>
      <c r="R288" s="173">
        <f>Q288*H288</f>
        <v>2.75E-2</v>
      </c>
      <c r="S288" s="173">
        <v>0</v>
      </c>
      <c r="T288" s="174">
        <f>S288*H288</f>
        <v>0</v>
      </c>
      <c r="AR288" s="17" t="s">
        <v>152</v>
      </c>
      <c r="AT288" s="17" t="s">
        <v>147</v>
      </c>
      <c r="AU288" s="17" t="s">
        <v>81</v>
      </c>
      <c r="AY288" s="17" t="s">
        <v>144</v>
      </c>
      <c r="BE288" s="175">
        <f>IF(N288="základní",J288,0)</f>
        <v>0</v>
      </c>
      <c r="BF288" s="175">
        <f>IF(N288="snížená",J288,0)</f>
        <v>0</v>
      </c>
      <c r="BG288" s="175">
        <f>IF(N288="zákl. přenesená",J288,0)</f>
        <v>0</v>
      </c>
      <c r="BH288" s="175">
        <f>IF(N288="sníž. přenesená",J288,0)</f>
        <v>0</v>
      </c>
      <c r="BI288" s="175">
        <f>IF(N288="nulová",J288,0)</f>
        <v>0</v>
      </c>
      <c r="BJ288" s="17" t="s">
        <v>78</v>
      </c>
      <c r="BK288" s="175">
        <f>ROUND(I288*H288,2)</f>
        <v>0</v>
      </c>
      <c r="BL288" s="17" t="s">
        <v>152</v>
      </c>
      <c r="BM288" s="17" t="s">
        <v>473</v>
      </c>
    </row>
    <row r="289" spans="2:65" s="11" customFormat="1">
      <c r="B289" s="176"/>
      <c r="D289" s="187" t="s">
        <v>154</v>
      </c>
      <c r="E289" s="185" t="s">
        <v>3</v>
      </c>
      <c r="F289" s="195" t="s">
        <v>449</v>
      </c>
      <c r="H289" s="196">
        <v>5.5</v>
      </c>
      <c r="I289" s="181"/>
      <c r="L289" s="176"/>
      <c r="M289" s="182"/>
      <c r="N289" s="183"/>
      <c r="O289" s="183"/>
      <c r="P289" s="183"/>
      <c r="Q289" s="183"/>
      <c r="R289" s="183"/>
      <c r="S289" s="183"/>
      <c r="T289" s="184"/>
      <c r="AT289" s="185" t="s">
        <v>154</v>
      </c>
      <c r="AU289" s="185" t="s">
        <v>81</v>
      </c>
      <c r="AV289" s="11" t="s">
        <v>81</v>
      </c>
      <c r="AW289" s="11" t="s">
        <v>34</v>
      </c>
      <c r="AX289" s="11" t="s">
        <v>78</v>
      </c>
      <c r="AY289" s="185" t="s">
        <v>144</v>
      </c>
    </row>
    <row r="290" spans="2:65" s="10" customFormat="1" ht="29.85" customHeight="1">
      <c r="B290" s="149"/>
      <c r="D290" s="160" t="s">
        <v>70</v>
      </c>
      <c r="E290" s="161" t="s">
        <v>474</v>
      </c>
      <c r="F290" s="161" t="s">
        <v>475</v>
      </c>
      <c r="I290" s="152"/>
      <c r="J290" s="162">
        <f>BK290</f>
        <v>0</v>
      </c>
      <c r="L290" s="149"/>
      <c r="M290" s="154"/>
      <c r="N290" s="155"/>
      <c r="O290" s="155"/>
      <c r="P290" s="156">
        <f>SUM(P291:P353)</f>
        <v>0</v>
      </c>
      <c r="Q290" s="155"/>
      <c r="R290" s="156">
        <f>SUM(R291:R353)</f>
        <v>7.5920000000000002E-4</v>
      </c>
      <c r="S290" s="155"/>
      <c r="T290" s="157">
        <f>SUM(T291:T353)</f>
        <v>145.84095099999999</v>
      </c>
      <c r="AR290" s="150" t="s">
        <v>78</v>
      </c>
      <c r="AT290" s="158" t="s">
        <v>70</v>
      </c>
      <c r="AU290" s="158" t="s">
        <v>78</v>
      </c>
      <c r="AY290" s="150" t="s">
        <v>144</v>
      </c>
      <c r="BK290" s="159">
        <f>SUM(BK291:BK353)</f>
        <v>0</v>
      </c>
    </row>
    <row r="291" spans="2:65" s="1" customFormat="1" ht="31.5" customHeight="1">
      <c r="B291" s="163"/>
      <c r="C291" s="164" t="s">
        <v>476</v>
      </c>
      <c r="D291" s="164" t="s">
        <v>147</v>
      </c>
      <c r="E291" s="165" t="s">
        <v>477</v>
      </c>
      <c r="F291" s="166" t="s">
        <v>478</v>
      </c>
      <c r="G291" s="167" t="s">
        <v>169</v>
      </c>
      <c r="H291" s="168">
        <v>65.125</v>
      </c>
      <c r="I291" s="169"/>
      <c r="J291" s="170">
        <f>ROUND(I291*H291,2)</f>
        <v>0</v>
      </c>
      <c r="K291" s="166" t="s">
        <v>151</v>
      </c>
      <c r="L291" s="34"/>
      <c r="M291" s="171" t="s">
        <v>3</v>
      </c>
      <c r="N291" s="172" t="s">
        <v>42</v>
      </c>
      <c r="O291" s="35"/>
      <c r="P291" s="173">
        <f>O291*H291</f>
        <v>0</v>
      </c>
      <c r="Q291" s="173">
        <v>0</v>
      </c>
      <c r="R291" s="173">
        <f>Q291*H291</f>
        <v>0</v>
      </c>
      <c r="S291" s="173">
        <v>0.26100000000000001</v>
      </c>
      <c r="T291" s="174">
        <f>S291*H291</f>
        <v>16.997624999999999</v>
      </c>
      <c r="AR291" s="17" t="s">
        <v>152</v>
      </c>
      <c r="AT291" s="17" t="s">
        <v>147</v>
      </c>
      <c r="AU291" s="17" t="s">
        <v>81</v>
      </c>
      <c r="AY291" s="17" t="s">
        <v>144</v>
      </c>
      <c r="BE291" s="175">
        <f>IF(N291="základní",J291,0)</f>
        <v>0</v>
      </c>
      <c r="BF291" s="175">
        <f>IF(N291="snížená",J291,0)</f>
        <v>0</v>
      </c>
      <c r="BG291" s="175">
        <f>IF(N291="zákl. přenesená",J291,0)</f>
        <v>0</v>
      </c>
      <c r="BH291" s="175">
        <f>IF(N291="sníž. přenesená",J291,0)</f>
        <v>0</v>
      </c>
      <c r="BI291" s="175">
        <f>IF(N291="nulová",J291,0)</f>
        <v>0</v>
      </c>
      <c r="BJ291" s="17" t="s">
        <v>78</v>
      </c>
      <c r="BK291" s="175">
        <f>ROUND(I291*H291,2)</f>
        <v>0</v>
      </c>
      <c r="BL291" s="17" t="s">
        <v>152</v>
      </c>
      <c r="BM291" s="17" t="s">
        <v>479</v>
      </c>
    </row>
    <row r="292" spans="2:65" s="11" customFormat="1">
      <c r="B292" s="176"/>
      <c r="D292" s="187" t="s">
        <v>154</v>
      </c>
      <c r="E292" s="185" t="s">
        <v>3</v>
      </c>
      <c r="F292" s="195" t="s">
        <v>480</v>
      </c>
      <c r="H292" s="196">
        <v>5.6</v>
      </c>
      <c r="I292" s="181"/>
      <c r="L292" s="176"/>
      <c r="M292" s="182"/>
      <c r="N292" s="183"/>
      <c r="O292" s="183"/>
      <c r="P292" s="183"/>
      <c r="Q292" s="183"/>
      <c r="R292" s="183"/>
      <c r="S292" s="183"/>
      <c r="T292" s="184"/>
      <c r="AT292" s="185" t="s">
        <v>154</v>
      </c>
      <c r="AU292" s="185" t="s">
        <v>81</v>
      </c>
      <c r="AV292" s="11" t="s">
        <v>81</v>
      </c>
      <c r="AW292" s="11" t="s">
        <v>34</v>
      </c>
      <c r="AX292" s="11" t="s">
        <v>71</v>
      </c>
      <c r="AY292" s="185" t="s">
        <v>144</v>
      </c>
    </row>
    <row r="293" spans="2:65" s="11" customFormat="1">
      <c r="B293" s="176"/>
      <c r="D293" s="187" t="s">
        <v>154</v>
      </c>
      <c r="E293" s="185" t="s">
        <v>3</v>
      </c>
      <c r="F293" s="195" t="s">
        <v>481</v>
      </c>
      <c r="H293" s="196">
        <v>64.325000000000003</v>
      </c>
      <c r="I293" s="181"/>
      <c r="L293" s="176"/>
      <c r="M293" s="182"/>
      <c r="N293" s="183"/>
      <c r="O293" s="183"/>
      <c r="P293" s="183"/>
      <c r="Q293" s="183"/>
      <c r="R293" s="183"/>
      <c r="S293" s="183"/>
      <c r="T293" s="184"/>
      <c r="AT293" s="185" t="s">
        <v>154</v>
      </c>
      <c r="AU293" s="185" t="s">
        <v>81</v>
      </c>
      <c r="AV293" s="11" t="s">
        <v>81</v>
      </c>
      <c r="AW293" s="11" t="s">
        <v>34</v>
      </c>
      <c r="AX293" s="11" t="s">
        <v>71</v>
      </c>
      <c r="AY293" s="185" t="s">
        <v>144</v>
      </c>
    </row>
    <row r="294" spans="2:65" s="11" customFormat="1">
      <c r="B294" s="176"/>
      <c r="D294" s="187" t="s">
        <v>154</v>
      </c>
      <c r="E294" s="185" t="s">
        <v>3</v>
      </c>
      <c r="F294" s="195" t="s">
        <v>482</v>
      </c>
      <c r="H294" s="196">
        <v>-4.8</v>
      </c>
      <c r="I294" s="181"/>
      <c r="L294" s="176"/>
      <c r="M294" s="182"/>
      <c r="N294" s="183"/>
      <c r="O294" s="183"/>
      <c r="P294" s="183"/>
      <c r="Q294" s="183"/>
      <c r="R294" s="183"/>
      <c r="S294" s="183"/>
      <c r="T294" s="184"/>
      <c r="AT294" s="185" t="s">
        <v>154</v>
      </c>
      <c r="AU294" s="185" t="s">
        <v>81</v>
      </c>
      <c r="AV294" s="11" t="s">
        <v>81</v>
      </c>
      <c r="AW294" s="11" t="s">
        <v>34</v>
      </c>
      <c r="AX294" s="11" t="s">
        <v>71</v>
      </c>
      <c r="AY294" s="185" t="s">
        <v>144</v>
      </c>
    </row>
    <row r="295" spans="2:65" s="13" customFormat="1">
      <c r="B295" s="197"/>
      <c r="D295" s="177" t="s">
        <v>154</v>
      </c>
      <c r="E295" s="198" t="s">
        <v>3</v>
      </c>
      <c r="F295" s="199" t="s">
        <v>201</v>
      </c>
      <c r="H295" s="200">
        <v>65.125</v>
      </c>
      <c r="I295" s="201"/>
      <c r="L295" s="197"/>
      <c r="M295" s="202"/>
      <c r="N295" s="203"/>
      <c r="O295" s="203"/>
      <c r="P295" s="203"/>
      <c r="Q295" s="203"/>
      <c r="R295" s="203"/>
      <c r="S295" s="203"/>
      <c r="T295" s="204"/>
      <c r="AT295" s="205" t="s">
        <v>154</v>
      </c>
      <c r="AU295" s="205" t="s">
        <v>81</v>
      </c>
      <c r="AV295" s="13" t="s">
        <v>152</v>
      </c>
      <c r="AW295" s="13" t="s">
        <v>34</v>
      </c>
      <c r="AX295" s="13" t="s">
        <v>78</v>
      </c>
      <c r="AY295" s="205" t="s">
        <v>144</v>
      </c>
    </row>
    <row r="296" spans="2:65" s="1" customFormat="1" ht="22.5" customHeight="1">
      <c r="B296" s="163"/>
      <c r="C296" s="164" t="s">
        <v>483</v>
      </c>
      <c r="D296" s="164" t="s">
        <v>147</v>
      </c>
      <c r="E296" s="165" t="s">
        <v>484</v>
      </c>
      <c r="F296" s="166" t="s">
        <v>485</v>
      </c>
      <c r="G296" s="167" t="s">
        <v>150</v>
      </c>
      <c r="H296" s="168">
        <v>1.5960000000000001</v>
      </c>
      <c r="I296" s="169"/>
      <c r="J296" s="170">
        <f>ROUND(I296*H296,2)</f>
        <v>0</v>
      </c>
      <c r="K296" s="166" t="s">
        <v>151</v>
      </c>
      <c r="L296" s="34"/>
      <c r="M296" s="171" t="s">
        <v>3</v>
      </c>
      <c r="N296" s="172" t="s">
        <v>42</v>
      </c>
      <c r="O296" s="35"/>
      <c r="P296" s="173">
        <f>O296*H296</f>
        <v>0</v>
      </c>
      <c r="Q296" s="173">
        <v>0</v>
      </c>
      <c r="R296" s="173">
        <f>Q296*H296</f>
        <v>0</v>
      </c>
      <c r="S296" s="173">
        <v>2.4</v>
      </c>
      <c r="T296" s="174">
        <f>S296*H296</f>
        <v>3.8304</v>
      </c>
      <c r="AR296" s="17" t="s">
        <v>152</v>
      </c>
      <c r="AT296" s="17" t="s">
        <v>147</v>
      </c>
      <c r="AU296" s="17" t="s">
        <v>81</v>
      </c>
      <c r="AY296" s="17" t="s">
        <v>144</v>
      </c>
      <c r="BE296" s="175">
        <f>IF(N296="základní",J296,0)</f>
        <v>0</v>
      </c>
      <c r="BF296" s="175">
        <f>IF(N296="snížená",J296,0)</f>
        <v>0</v>
      </c>
      <c r="BG296" s="175">
        <f>IF(N296="zákl. přenesená",J296,0)</f>
        <v>0</v>
      </c>
      <c r="BH296" s="175">
        <f>IF(N296="sníž. přenesená",J296,0)</f>
        <v>0</v>
      </c>
      <c r="BI296" s="175">
        <f>IF(N296="nulová",J296,0)</f>
        <v>0</v>
      </c>
      <c r="BJ296" s="17" t="s">
        <v>78</v>
      </c>
      <c r="BK296" s="175">
        <f>ROUND(I296*H296,2)</f>
        <v>0</v>
      </c>
      <c r="BL296" s="17" t="s">
        <v>152</v>
      </c>
      <c r="BM296" s="17" t="s">
        <v>486</v>
      </c>
    </row>
    <row r="297" spans="2:65" s="11" customFormat="1">
      <c r="B297" s="176"/>
      <c r="D297" s="177" t="s">
        <v>154</v>
      </c>
      <c r="E297" s="178" t="s">
        <v>3</v>
      </c>
      <c r="F297" s="179" t="s">
        <v>487</v>
      </c>
      <c r="H297" s="180">
        <v>1.5960000000000001</v>
      </c>
      <c r="I297" s="181"/>
      <c r="L297" s="176"/>
      <c r="M297" s="182"/>
      <c r="N297" s="183"/>
      <c r="O297" s="183"/>
      <c r="P297" s="183"/>
      <c r="Q297" s="183"/>
      <c r="R297" s="183"/>
      <c r="S297" s="183"/>
      <c r="T297" s="184"/>
      <c r="AT297" s="185" t="s">
        <v>154</v>
      </c>
      <c r="AU297" s="185" t="s">
        <v>81</v>
      </c>
      <c r="AV297" s="11" t="s">
        <v>81</v>
      </c>
      <c r="AW297" s="11" t="s">
        <v>34</v>
      </c>
      <c r="AX297" s="11" t="s">
        <v>78</v>
      </c>
      <c r="AY297" s="185" t="s">
        <v>144</v>
      </c>
    </row>
    <row r="298" spans="2:65" s="1" customFormat="1" ht="31.5" customHeight="1">
      <c r="B298" s="163"/>
      <c r="C298" s="164" t="s">
        <v>488</v>
      </c>
      <c r="D298" s="164" t="s">
        <v>147</v>
      </c>
      <c r="E298" s="165" t="s">
        <v>489</v>
      </c>
      <c r="F298" s="166" t="s">
        <v>490</v>
      </c>
      <c r="G298" s="167" t="s">
        <v>150</v>
      </c>
      <c r="H298" s="168">
        <v>0.19700000000000001</v>
      </c>
      <c r="I298" s="169"/>
      <c r="J298" s="170">
        <f>ROUND(I298*H298,2)</f>
        <v>0</v>
      </c>
      <c r="K298" s="166" t="s">
        <v>151</v>
      </c>
      <c r="L298" s="34"/>
      <c r="M298" s="171" t="s">
        <v>3</v>
      </c>
      <c r="N298" s="172" t="s">
        <v>42</v>
      </c>
      <c r="O298" s="35"/>
      <c r="P298" s="173">
        <f>O298*H298</f>
        <v>0</v>
      </c>
      <c r="Q298" s="173">
        <v>0</v>
      </c>
      <c r="R298" s="173">
        <f>Q298*H298</f>
        <v>0</v>
      </c>
      <c r="S298" s="173">
        <v>2.2000000000000002</v>
      </c>
      <c r="T298" s="174">
        <f>S298*H298</f>
        <v>0.43340000000000006</v>
      </c>
      <c r="AR298" s="17" t="s">
        <v>152</v>
      </c>
      <c r="AT298" s="17" t="s">
        <v>147</v>
      </c>
      <c r="AU298" s="17" t="s">
        <v>81</v>
      </c>
      <c r="AY298" s="17" t="s">
        <v>144</v>
      </c>
      <c r="BE298" s="175">
        <f>IF(N298="základní",J298,0)</f>
        <v>0</v>
      </c>
      <c r="BF298" s="175">
        <f>IF(N298="snížená",J298,0)</f>
        <v>0</v>
      </c>
      <c r="BG298" s="175">
        <f>IF(N298="zákl. přenesená",J298,0)</f>
        <v>0</v>
      </c>
      <c r="BH298" s="175">
        <f>IF(N298="sníž. přenesená",J298,0)</f>
        <v>0</v>
      </c>
      <c r="BI298" s="175">
        <f>IF(N298="nulová",J298,0)</f>
        <v>0</v>
      </c>
      <c r="BJ298" s="17" t="s">
        <v>78</v>
      </c>
      <c r="BK298" s="175">
        <f>ROUND(I298*H298,2)</f>
        <v>0</v>
      </c>
      <c r="BL298" s="17" t="s">
        <v>152</v>
      </c>
      <c r="BM298" s="17" t="s">
        <v>491</v>
      </c>
    </row>
    <row r="299" spans="2:65" s="11" customFormat="1">
      <c r="B299" s="176"/>
      <c r="D299" s="177" t="s">
        <v>154</v>
      </c>
      <c r="E299" s="178" t="s">
        <v>3</v>
      </c>
      <c r="F299" s="179" t="s">
        <v>492</v>
      </c>
      <c r="H299" s="180">
        <v>0.19700000000000001</v>
      </c>
      <c r="I299" s="181"/>
      <c r="L299" s="176"/>
      <c r="M299" s="182"/>
      <c r="N299" s="183"/>
      <c r="O299" s="183"/>
      <c r="P299" s="183"/>
      <c r="Q299" s="183"/>
      <c r="R299" s="183"/>
      <c r="S299" s="183"/>
      <c r="T299" s="184"/>
      <c r="AT299" s="185" t="s">
        <v>154</v>
      </c>
      <c r="AU299" s="185" t="s">
        <v>81</v>
      </c>
      <c r="AV299" s="11" t="s">
        <v>81</v>
      </c>
      <c r="AW299" s="11" t="s">
        <v>34</v>
      </c>
      <c r="AX299" s="11" t="s">
        <v>78</v>
      </c>
      <c r="AY299" s="185" t="s">
        <v>144</v>
      </c>
    </row>
    <row r="300" spans="2:65" s="1" customFormat="1" ht="31.5" customHeight="1">
      <c r="B300" s="163"/>
      <c r="C300" s="164" t="s">
        <v>246</v>
      </c>
      <c r="D300" s="164" t="s">
        <v>147</v>
      </c>
      <c r="E300" s="165" t="s">
        <v>493</v>
      </c>
      <c r="F300" s="166" t="s">
        <v>494</v>
      </c>
      <c r="G300" s="167" t="s">
        <v>150</v>
      </c>
      <c r="H300" s="168">
        <v>1.4450000000000001</v>
      </c>
      <c r="I300" s="169"/>
      <c r="J300" s="170">
        <f>ROUND(I300*H300,2)</f>
        <v>0</v>
      </c>
      <c r="K300" s="166" t="s">
        <v>151</v>
      </c>
      <c r="L300" s="34"/>
      <c r="M300" s="171" t="s">
        <v>3</v>
      </c>
      <c r="N300" s="172" t="s">
        <v>42</v>
      </c>
      <c r="O300" s="35"/>
      <c r="P300" s="173">
        <f>O300*H300</f>
        <v>0</v>
      </c>
      <c r="Q300" s="173">
        <v>0</v>
      </c>
      <c r="R300" s="173">
        <f>Q300*H300</f>
        <v>0</v>
      </c>
      <c r="S300" s="173">
        <v>2.2000000000000002</v>
      </c>
      <c r="T300" s="174">
        <f>S300*H300</f>
        <v>3.1790000000000003</v>
      </c>
      <c r="AR300" s="17" t="s">
        <v>152</v>
      </c>
      <c r="AT300" s="17" t="s">
        <v>147</v>
      </c>
      <c r="AU300" s="17" t="s">
        <v>81</v>
      </c>
      <c r="AY300" s="17" t="s">
        <v>144</v>
      </c>
      <c r="BE300" s="175">
        <f>IF(N300="základní",J300,0)</f>
        <v>0</v>
      </c>
      <c r="BF300" s="175">
        <f>IF(N300="snížená",J300,0)</f>
        <v>0</v>
      </c>
      <c r="BG300" s="175">
        <f>IF(N300="zákl. přenesená",J300,0)</f>
        <v>0</v>
      </c>
      <c r="BH300" s="175">
        <f>IF(N300="sníž. přenesená",J300,0)</f>
        <v>0</v>
      </c>
      <c r="BI300" s="175">
        <f>IF(N300="nulová",J300,0)</f>
        <v>0</v>
      </c>
      <c r="BJ300" s="17" t="s">
        <v>78</v>
      </c>
      <c r="BK300" s="175">
        <f>ROUND(I300*H300,2)</f>
        <v>0</v>
      </c>
      <c r="BL300" s="17" t="s">
        <v>152</v>
      </c>
      <c r="BM300" s="17" t="s">
        <v>495</v>
      </c>
    </row>
    <row r="301" spans="2:65" s="12" customFormat="1">
      <c r="B301" s="186"/>
      <c r="D301" s="187" t="s">
        <v>154</v>
      </c>
      <c r="E301" s="188" t="s">
        <v>3</v>
      </c>
      <c r="F301" s="189" t="s">
        <v>496</v>
      </c>
      <c r="H301" s="190" t="s">
        <v>3</v>
      </c>
      <c r="I301" s="191"/>
      <c r="L301" s="186"/>
      <c r="M301" s="192"/>
      <c r="N301" s="193"/>
      <c r="O301" s="193"/>
      <c r="P301" s="193"/>
      <c r="Q301" s="193"/>
      <c r="R301" s="193"/>
      <c r="S301" s="193"/>
      <c r="T301" s="194"/>
      <c r="AT301" s="190" t="s">
        <v>154</v>
      </c>
      <c r="AU301" s="190" t="s">
        <v>81</v>
      </c>
      <c r="AV301" s="12" t="s">
        <v>78</v>
      </c>
      <c r="AW301" s="12" t="s">
        <v>34</v>
      </c>
      <c r="AX301" s="12" t="s">
        <v>71</v>
      </c>
      <c r="AY301" s="190" t="s">
        <v>144</v>
      </c>
    </row>
    <row r="302" spans="2:65" s="11" customFormat="1">
      <c r="B302" s="176"/>
      <c r="D302" s="177" t="s">
        <v>154</v>
      </c>
      <c r="E302" s="178" t="s">
        <v>3</v>
      </c>
      <c r="F302" s="179" t="s">
        <v>497</v>
      </c>
      <c r="H302" s="180">
        <v>1.4450000000000001</v>
      </c>
      <c r="I302" s="181"/>
      <c r="L302" s="176"/>
      <c r="M302" s="182"/>
      <c r="N302" s="183"/>
      <c r="O302" s="183"/>
      <c r="P302" s="183"/>
      <c r="Q302" s="183"/>
      <c r="R302" s="183"/>
      <c r="S302" s="183"/>
      <c r="T302" s="184"/>
      <c r="AT302" s="185" t="s">
        <v>154</v>
      </c>
      <c r="AU302" s="185" t="s">
        <v>81</v>
      </c>
      <c r="AV302" s="11" t="s">
        <v>81</v>
      </c>
      <c r="AW302" s="11" t="s">
        <v>34</v>
      </c>
      <c r="AX302" s="11" t="s">
        <v>78</v>
      </c>
      <c r="AY302" s="185" t="s">
        <v>144</v>
      </c>
    </row>
    <row r="303" spans="2:65" s="1" customFormat="1" ht="31.5" customHeight="1">
      <c r="B303" s="163"/>
      <c r="C303" s="164" t="s">
        <v>280</v>
      </c>
      <c r="D303" s="164" t="s">
        <v>147</v>
      </c>
      <c r="E303" s="165" t="s">
        <v>498</v>
      </c>
      <c r="F303" s="166" t="s">
        <v>499</v>
      </c>
      <c r="G303" s="167" t="s">
        <v>150</v>
      </c>
      <c r="H303" s="168">
        <v>49.369</v>
      </c>
      <c r="I303" s="169"/>
      <c r="J303" s="170">
        <f>ROUND(I303*H303,2)</f>
        <v>0</v>
      </c>
      <c r="K303" s="166" t="s">
        <v>151</v>
      </c>
      <c r="L303" s="34"/>
      <c r="M303" s="171" t="s">
        <v>3</v>
      </c>
      <c r="N303" s="172" t="s">
        <v>42</v>
      </c>
      <c r="O303" s="35"/>
      <c r="P303" s="173">
        <f>O303*H303</f>
        <v>0</v>
      </c>
      <c r="Q303" s="173">
        <v>0</v>
      </c>
      <c r="R303" s="173">
        <f>Q303*H303</f>
        <v>0</v>
      </c>
      <c r="S303" s="173">
        <v>2.2000000000000002</v>
      </c>
      <c r="T303" s="174">
        <f>S303*H303</f>
        <v>108.6118</v>
      </c>
      <c r="AR303" s="17" t="s">
        <v>152</v>
      </c>
      <c r="AT303" s="17" t="s">
        <v>147</v>
      </c>
      <c r="AU303" s="17" t="s">
        <v>81</v>
      </c>
      <c r="AY303" s="17" t="s">
        <v>144</v>
      </c>
      <c r="BE303" s="175">
        <f>IF(N303="základní",J303,0)</f>
        <v>0</v>
      </c>
      <c r="BF303" s="175">
        <f>IF(N303="snížená",J303,0)</f>
        <v>0</v>
      </c>
      <c r="BG303" s="175">
        <f>IF(N303="zákl. přenesená",J303,0)</f>
        <v>0</v>
      </c>
      <c r="BH303" s="175">
        <f>IF(N303="sníž. přenesená",J303,0)</f>
        <v>0</v>
      </c>
      <c r="BI303" s="175">
        <f>IF(N303="nulová",J303,0)</f>
        <v>0</v>
      </c>
      <c r="BJ303" s="17" t="s">
        <v>78</v>
      </c>
      <c r="BK303" s="175">
        <f>ROUND(I303*H303,2)</f>
        <v>0</v>
      </c>
      <c r="BL303" s="17" t="s">
        <v>152</v>
      </c>
      <c r="BM303" s="17" t="s">
        <v>500</v>
      </c>
    </row>
    <row r="304" spans="2:65" s="12" customFormat="1">
      <c r="B304" s="186"/>
      <c r="D304" s="187" t="s">
        <v>154</v>
      </c>
      <c r="E304" s="188" t="s">
        <v>3</v>
      </c>
      <c r="F304" s="189" t="s">
        <v>501</v>
      </c>
      <c r="H304" s="190" t="s">
        <v>3</v>
      </c>
      <c r="I304" s="191"/>
      <c r="L304" s="186"/>
      <c r="M304" s="192"/>
      <c r="N304" s="193"/>
      <c r="O304" s="193"/>
      <c r="P304" s="193"/>
      <c r="Q304" s="193"/>
      <c r="R304" s="193"/>
      <c r="S304" s="193"/>
      <c r="T304" s="194"/>
      <c r="AT304" s="190" t="s">
        <v>154</v>
      </c>
      <c r="AU304" s="190" t="s">
        <v>81</v>
      </c>
      <c r="AV304" s="12" t="s">
        <v>78</v>
      </c>
      <c r="AW304" s="12" t="s">
        <v>34</v>
      </c>
      <c r="AX304" s="12" t="s">
        <v>71</v>
      </c>
      <c r="AY304" s="190" t="s">
        <v>144</v>
      </c>
    </row>
    <row r="305" spans="2:65" s="11" customFormat="1">
      <c r="B305" s="176"/>
      <c r="D305" s="187" t="s">
        <v>154</v>
      </c>
      <c r="E305" s="185" t="s">
        <v>3</v>
      </c>
      <c r="F305" s="195" t="s">
        <v>502</v>
      </c>
      <c r="H305" s="196">
        <v>48.405000000000001</v>
      </c>
      <c r="I305" s="181"/>
      <c r="L305" s="176"/>
      <c r="M305" s="182"/>
      <c r="N305" s="183"/>
      <c r="O305" s="183"/>
      <c r="P305" s="183"/>
      <c r="Q305" s="183"/>
      <c r="R305" s="183"/>
      <c r="S305" s="183"/>
      <c r="T305" s="184"/>
      <c r="AT305" s="185" t="s">
        <v>154</v>
      </c>
      <c r="AU305" s="185" t="s">
        <v>81</v>
      </c>
      <c r="AV305" s="11" t="s">
        <v>81</v>
      </c>
      <c r="AW305" s="11" t="s">
        <v>34</v>
      </c>
      <c r="AX305" s="11" t="s">
        <v>71</v>
      </c>
      <c r="AY305" s="185" t="s">
        <v>144</v>
      </c>
    </row>
    <row r="306" spans="2:65" s="12" customFormat="1">
      <c r="B306" s="186"/>
      <c r="D306" s="187" t="s">
        <v>154</v>
      </c>
      <c r="E306" s="188" t="s">
        <v>3</v>
      </c>
      <c r="F306" s="189" t="s">
        <v>503</v>
      </c>
      <c r="H306" s="190" t="s">
        <v>3</v>
      </c>
      <c r="I306" s="191"/>
      <c r="L306" s="186"/>
      <c r="M306" s="192"/>
      <c r="N306" s="193"/>
      <c r="O306" s="193"/>
      <c r="P306" s="193"/>
      <c r="Q306" s="193"/>
      <c r="R306" s="193"/>
      <c r="S306" s="193"/>
      <c r="T306" s="194"/>
      <c r="AT306" s="190" t="s">
        <v>154</v>
      </c>
      <c r="AU306" s="190" t="s">
        <v>81</v>
      </c>
      <c r="AV306" s="12" t="s">
        <v>78</v>
      </c>
      <c r="AW306" s="12" t="s">
        <v>34</v>
      </c>
      <c r="AX306" s="12" t="s">
        <v>71</v>
      </c>
      <c r="AY306" s="190" t="s">
        <v>144</v>
      </c>
    </row>
    <row r="307" spans="2:65" s="11" customFormat="1">
      <c r="B307" s="176"/>
      <c r="D307" s="187" t="s">
        <v>154</v>
      </c>
      <c r="E307" s="185" t="s">
        <v>3</v>
      </c>
      <c r="F307" s="195" t="s">
        <v>504</v>
      </c>
      <c r="H307" s="196">
        <v>0.96399999999999997</v>
      </c>
      <c r="I307" s="181"/>
      <c r="L307" s="176"/>
      <c r="M307" s="182"/>
      <c r="N307" s="183"/>
      <c r="O307" s="183"/>
      <c r="P307" s="183"/>
      <c r="Q307" s="183"/>
      <c r="R307" s="183"/>
      <c r="S307" s="183"/>
      <c r="T307" s="184"/>
      <c r="AT307" s="185" t="s">
        <v>154</v>
      </c>
      <c r="AU307" s="185" t="s">
        <v>81</v>
      </c>
      <c r="AV307" s="11" t="s">
        <v>81</v>
      </c>
      <c r="AW307" s="11" t="s">
        <v>34</v>
      </c>
      <c r="AX307" s="11" t="s">
        <v>71</v>
      </c>
      <c r="AY307" s="185" t="s">
        <v>144</v>
      </c>
    </row>
    <row r="308" spans="2:65" s="13" customFormat="1">
      <c r="B308" s="197"/>
      <c r="D308" s="177" t="s">
        <v>154</v>
      </c>
      <c r="E308" s="198" t="s">
        <v>3</v>
      </c>
      <c r="F308" s="199" t="s">
        <v>201</v>
      </c>
      <c r="H308" s="200">
        <v>49.369</v>
      </c>
      <c r="I308" s="201"/>
      <c r="L308" s="197"/>
      <c r="M308" s="202"/>
      <c r="N308" s="203"/>
      <c r="O308" s="203"/>
      <c r="P308" s="203"/>
      <c r="Q308" s="203"/>
      <c r="R308" s="203"/>
      <c r="S308" s="203"/>
      <c r="T308" s="204"/>
      <c r="AT308" s="205" t="s">
        <v>154</v>
      </c>
      <c r="AU308" s="205" t="s">
        <v>81</v>
      </c>
      <c r="AV308" s="13" t="s">
        <v>152</v>
      </c>
      <c r="AW308" s="13" t="s">
        <v>34</v>
      </c>
      <c r="AX308" s="13" t="s">
        <v>78</v>
      </c>
      <c r="AY308" s="205" t="s">
        <v>144</v>
      </c>
    </row>
    <row r="309" spans="2:65" s="1" customFormat="1" ht="22.5" customHeight="1">
      <c r="B309" s="163"/>
      <c r="C309" s="164" t="s">
        <v>324</v>
      </c>
      <c r="D309" s="164" t="s">
        <v>147</v>
      </c>
      <c r="E309" s="165" t="s">
        <v>505</v>
      </c>
      <c r="F309" s="166" t="s">
        <v>506</v>
      </c>
      <c r="G309" s="167" t="s">
        <v>169</v>
      </c>
      <c r="H309" s="168">
        <v>412.58699999999999</v>
      </c>
      <c r="I309" s="169"/>
      <c r="J309" s="170">
        <f>ROUND(I309*H309,2)</f>
        <v>0</v>
      </c>
      <c r="K309" s="166" t="s">
        <v>151</v>
      </c>
      <c r="L309" s="34"/>
      <c r="M309" s="171" t="s">
        <v>3</v>
      </c>
      <c r="N309" s="172" t="s">
        <v>42</v>
      </c>
      <c r="O309" s="35"/>
      <c r="P309" s="173">
        <f>O309*H309</f>
        <v>0</v>
      </c>
      <c r="Q309" s="173">
        <v>0</v>
      </c>
      <c r="R309" s="173">
        <f>Q309*H309</f>
        <v>0</v>
      </c>
      <c r="S309" s="173">
        <v>0</v>
      </c>
      <c r="T309" s="174">
        <f>S309*H309</f>
        <v>0</v>
      </c>
      <c r="AR309" s="17" t="s">
        <v>152</v>
      </c>
      <c r="AT309" s="17" t="s">
        <v>147</v>
      </c>
      <c r="AU309" s="17" t="s">
        <v>81</v>
      </c>
      <c r="AY309" s="17" t="s">
        <v>144</v>
      </c>
      <c r="BE309" s="175">
        <f>IF(N309="základní",J309,0)</f>
        <v>0</v>
      </c>
      <c r="BF309" s="175">
        <f>IF(N309="snížená",J309,0)</f>
        <v>0</v>
      </c>
      <c r="BG309" s="175">
        <f>IF(N309="zákl. přenesená",J309,0)</f>
        <v>0</v>
      </c>
      <c r="BH309" s="175">
        <f>IF(N309="sníž. přenesená",J309,0)</f>
        <v>0</v>
      </c>
      <c r="BI309" s="175">
        <f>IF(N309="nulová",J309,0)</f>
        <v>0</v>
      </c>
      <c r="BJ309" s="17" t="s">
        <v>78</v>
      </c>
      <c r="BK309" s="175">
        <f>ROUND(I309*H309,2)</f>
        <v>0</v>
      </c>
      <c r="BL309" s="17" t="s">
        <v>152</v>
      </c>
      <c r="BM309" s="17" t="s">
        <v>507</v>
      </c>
    </row>
    <row r="310" spans="2:65" s="12" customFormat="1">
      <c r="B310" s="186"/>
      <c r="D310" s="187" t="s">
        <v>154</v>
      </c>
      <c r="E310" s="188" t="s">
        <v>3</v>
      </c>
      <c r="F310" s="189" t="s">
        <v>501</v>
      </c>
      <c r="H310" s="190" t="s">
        <v>3</v>
      </c>
      <c r="I310" s="191"/>
      <c r="L310" s="186"/>
      <c r="M310" s="192"/>
      <c r="N310" s="193"/>
      <c r="O310" s="193"/>
      <c r="P310" s="193"/>
      <c r="Q310" s="193"/>
      <c r="R310" s="193"/>
      <c r="S310" s="193"/>
      <c r="T310" s="194"/>
      <c r="AT310" s="190" t="s">
        <v>154</v>
      </c>
      <c r="AU310" s="190" t="s">
        <v>81</v>
      </c>
      <c r="AV310" s="12" t="s">
        <v>78</v>
      </c>
      <c r="AW310" s="12" t="s">
        <v>34</v>
      </c>
      <c r="AX310" s="12" t="s">
        <v>71</v>
      </c>
      <c r="AY310" s="190" t="s">
        <v>144</v>
      </c>
    </row>
    <row r="311" spans="2:65" s="11" customFormat="1">
      <c r="B311" s="176"/>
      <c r="D311" s="187" t="s">
        <v>154</v>
      </c>
      <c r="E311" s="185" t="s">
        <v>3</v>
      </c>
      <c r="F311" s="195" t="s">
        <v>508</v>
      </c>
      <c r="H311" s="196">
        <v>372.34699999999998</v>
      </c>
      <c r="I311" s="181"/>
      <c r="L311" s="176"/>
      <c r="M311" s="182"/>
      <c r="N311" s="183"/>
      <c r="O311" s="183"/>
      <c r="P311" s="183"/>
      <c r="Q311" s="183"/>
      <c r="R311" s="183"/>
      <c r="S311" s="183"/>
      <c r="T311" s="184"/>
      <c r="AT311" s="185" t="s">
        <v>154</v>
      </c>
      <c r="AU311" s="185" t="s">
        <v>81</v>
      </c>
      <c r="AV311" s="11" t="s">
        <v>81</v>
      </c>
      <c r="AW311" s="11" t="s">
        <v>34</v>
      </c>
      <c r="AX311" s="11" t="s">
        <v>71</v>
      </c>
      <c r="AY311" s="185" t="s">
        <v>144</v>
      </c>
    </row>
    <row r="312" spans="2:65" s="12" customFormat="1">
      <c r="B312" s="186"/>
      <c r="D312" s="187" t="s">
        <v>154</v>
      </c>
      <c r="E312" s="188" t="s">
        <v>3</v>
      </c>
      <c r="F312" s="189" t="s">
        <v>509</v>
      </c>
      <c r="H312" s="190" t="s">
        <v>3</v>
      </c>
      <c r="I312" s="191"/>
      <c r="L312" s="186"/>
      <c r="M312" s="192"/>
      <c r="N312" s="193"/>
      <c r="O312" s="193"/>
      <c r="P312" s="193"/>
      <c r="Q312" s="193"/>
      <c r="R312" s="193"/>
      <c r="S312" s="193"/>
      <c r="T312" s="194"/>
      <c r="AT312" s="190" t="s">
        <v>154</v>
      </c>
      <c r="AU312" s="190" t="s">
        <v>81</v>
      </c>
      <c r="AV312" s="12" t="s">
        <v>78</v>
      </c>
      <c r="AW312" s="12" t="s">
        <v>34</v>
      </c>
      <c r="AX312" s="12" t="s">
        <v>71</v>
      </c>
      <c r="AY312" s="190" t="s">
        <v>144</v>
      </c>
    </row>
    <row r="313" spans="2:65" s="11" customFormat="1">
      <c r="B313" s="176"/>
      <c r="D313" s="187" t="s">
        <v>154</v>
      </c>
      <c r="E313" s="185" t="s">
        <v>3</v>
      </c>
      <c r="F313" s="195" t="s">
        <v>510</v>
      </c>
      <c r="H313" s="196">
        <v>5.28</v>
      </c>
      <c r="I313" s="181"/>
      <c r="L313" s="176"/>
      <c r="M313" s="182"/>
      <c r="N313" s="183"/>
      <c r="O313" s="183"/>
      <c r="P313" s="183"/>
      <c r="Q313" s="183"/>
      <c r="R313" s="183"/>
      <c r="S313" s="183"/>
      <c r="T313" s="184"/>
      <c r="AT313" s="185" t="s">
        <v>154</v>
      </c>
      <c r="AU313" s="185" t="s">
        <v>81</v>
      </c>
      <c r="AV313" s="11" t="s">
        <v>81</v>
      </c>
      <c r="AW313" s="11" t="s">
        <v>34</v>
      </c>
      <c r="AX313" s="11" t="s">
        <v>71</v>
      </c>
      <c r="AY313" s="185" t="s">
        <v>144</v>
      </c>
    </row>
    <row r="314" spans="2:65" s="12" customFormat="1">
      <c r="B314" s="186"/>
      <c r="D314" s="187" t="s">
        <v>154</v>
      </c>
      <c r="E314" s="188" t="s">
        <v>3</v>
      </c>
      <c r="F314" s="189" t="s">
        <v>511</v>
      </c>
      <c r="H314" s="190" t="s">
        <v>3</v>
      </c>
      <c r="I314" s="191"/>
      <c r="L314" s="186"/>
      <c r="M314" s="192"/>
      <c r="N314" s="193"/>
      <c r="O314" s="193"/>
      <c r="P314" s="193"/>
      <c r="Q314" s="193"/>
      <c r="R314" s="193"/>
      <c r="S314" s="193"/>
      <c r="T314" s="194"/>
      <c r="AT314" s="190" t="s">
        <v>154</v>
      </c>
      <c r="AU314" s="190" t="s">
        <v>81</v>
      </c>
      <c r="AV314" s="12" t="s">
        <v>78</v>
      </c>
      <c r="AW314" s="12" t="s">
        <v>34</v>
      </c>
      <c r="AX314" s="12" t="s">
        <v>71</v>
      </c>
      <c r="AY314" s="190" t="s">
        <v>144</v>
      </c>
    </row>
    <row r="315" spans="2:65" s="11" customFormat="1">
      <c r="B315" s="176"/>
      <c r="D315" s="187" t="s">
        <v>154</v>
      </c>
      <c r="E315" s="185" t="s">
        <v>3</v>
      </c>
      <c r="F315" s="195" t="s">
        <v>512</v>
      </c>
      <c r="H315" s="196">
        <v>34.96</v>
      </c>
      <c r="I315" s="181"/>
      <c r="L315" s="176"/>
      <c r="M315" s="182"/>
      <c r="N315" s="183"/>
      <c r="O315" s="183"/>
      <c r="P315" s="183"/>
      <c r="Q315" s="183"/>
      <c r="R315" s="183"/>
      <c r="S315" s="183"/>
      <c r="T315" s="184"/>
      <c r="AT315" s="185" t="s">
        <v>154</v>
      </c>
      <c r="AU315" s="185" t="s">
        <v>81</v>
      </c>
      <c r="AV315" s="11" t="s">
        <v>81</v>
      </c>
      <c r="AW315" s="11" t="s">
        <v>34</v>
      </c>
      <c r="AX315" s="11" t="s">
        <v>71</v>
      </c>
      <c r="AY315" s="185" t="s">
        <v>144</v>
      </c>
    </row>
    <row r="316" spans="2:65" s="13" customFormat="1">
      <c r="B316" s="197"/>
      <c r="D316" s="177" t="s">
        <v>154</v>
      </c>
      <c r="E316" s="198" t="s">
        <v>3</v>
      </c>
      <c r="F316" s="199" t="s">
        <v>201</v>
      </c>
      <c r="H316" s="200">
        <v>412.58699999999999</v>
      </c>
      <c r="I316" s="201"/>
      <c r="L316" s="197"/>
      <c r="M316" s="202"/>
      <c r="N316" s="203"/>
      <c r="O316" s="203"/>
      <c r="P316" s="203"/>
      <c r="Q316" s="203"/>
      <c r="R316" s="203"/>
      <c r="S316" s="203"/>
      <c r="T316" s="204"/>
      <c r="AT316" s="205" t="s">
        <v>154</v>
      </c>
      <c r="AU316" s="205" t="s">
        <v>81</v>
      </c>
      <c r="AV316" s="13" t="s">
        <v>152</v>
      </c>
      <c r="AW316" s="13" t="s">
        <v>34</v>
      </c>
      <c r="AX316" s="13" t="s">
        <v>78</v>
      </c>
      <c r="AY316" s="205" t="s">
        <v>144</v>
      </c>
    </row>
    <row r="317" spans="2:65" s="1" customFormat="1" ht="22.5" customHeight="1">
      <c r="B317" s="163"/>
      <c r="C317" s="164" t="s">
        <v>383</v>
      </c>
      <c r="D317" s="164" t="s">
        <v>147</v>
      </c>
      <c r="E317" s="165" t="s">
        <v>513</v>
      </c>
      <c r="F317" s="166" t="s">
        <v>514</v>
      </c>
      <c r="G317" s="167" t="s">
        <v>169</v>
      </c>
      <c r="H317" s="168">
        <v>36.96</v>
      </c>
      <c r="I317" s="169"/>
      <c r="J317" s="170">
        <f>ROUND(I317*H317,2)</f>
        <v>0</v>
      </c>
      <c r="K317" s="166" t="s">
        <v>151</v>
      </c>
      <c r="L317" s="34"/>
      <c r="M317" s="171" t="s">
        <v>3</v>
      </c>
      <c r="N317" s="172" t="s">
        <v>42</v>
      </c>
      <c r="O317" s="35"/>
      <c r="P317" s="173">
        <f>O317*H317</f>
        <v>0</v>
      </c>
      <c r="Q317" s="173">
        <v>0</v>
      </c>
      <c r="R317" s="173">
        <f>Q317*H317</f>
        <v>0</v>
      </c>
      <c r="S317" s="173">
        <v>0</v>
      </c>
      <c r="T317" s="174">
        <f>S317*H317</f>
        <v>0</v>
      </c>
      <c r="AR317" s="17" t="s">
        <v>152</v>
      </c>
      <c r="AT317" s="17" t="s">
        <v>147</v>
      </c>
      <c r="AU317" s="17" t="s">
        <v>81</v>
      </c>
      <c r="AY317" s="17" t="s">
        <v>144</v>
      </c>
      <c r="BE317" s="175">
        <f>IF(N317="základní",J317,0)</f>
        <v>0</v>
      </c>
      <c r="BF317" s="175">
        <f>IF(N317="snížená",J317,0)</f>
        <v>0</v>
      </c>
      <c r="BG317" s="175">
        <f>IF(N317="zákl. přenesená",J317,0)</f>
        <v>0</v>
      </c>
      <c r="BH317" s="175">
        <f>IF(N317="sníž. přenesená",J317,0)</f>
        <v>0</v>
      </c>
      <c r="BI317" s="175">
        <f>IF(N317="nulová",J317,0)</f>
        <v>0</v>
      </c>
      <c r="BJ317" s="17" t="s">
        <v>78</v>
      </c>
      <c r="BK317" s="175">
        <f>ROUND(I317*H317,2)</f>
        <v>0</v>
      </c>
      <c r="BL317" s="17" t="s">
        <v>152</v>
      </c>
      <c r="BM317" s="17" t="s">
        <v>515</v>
      </c>
    </row>
    <row r="318" spans="2:65" s="12" customFormat="1">
      <c r="B318" s="186"/>
      <c r="D318" s="187" t="s">
        <v>154</v>
      </c>
      <c r="E318" s="188" t="s">
        <v>3</v>
      </c>
      <c r="F318" s="189" t="s">
        <v>509</v>
      </c>
      <c r="H318" s="190" t="s">
        <v>3</v>
      </c>
      <c r="I318" s="191"/>
      <c r="L318" s="186"/>
      <c r="M318" s="192"/>
      <c r="N318" s="193"/>
      <c r="O318" s="193"/>
      <c r="P318" s="193"/>
      <c r="Q318" s="193"/>
      <c r="R318" s="193"/>
      <c r="S318" s="193"/>
      <c r="T318" s="194"/>
      <c r="AT318" s="190" t="s">
        <v>154</v>
      </c>
      <c r="AU318" s="190" t="s">
        <v>81</v>
      </c>
      <c r="AV318" s="12" t="s">
        <v>78</v>
      </c>
      <c r="AW318" s="12" t="s">
        <v>34</v>
      </c>
      <c r="AX318" s="12" t="s">
        <v>71</v>
      </c>
      <c r="AY318" s="190" t="s">
        <v>144</v>
      </c>
    </row>
    <row r="319" spans="2:65" s="11" customFormat="1">
      <c r="B319" s="176"/>
      <c r="D319" s="177" t="s">
        <v>154</v>
      </c>
      <c r="E319" s="178" t="s">
        <v>3</v>
      </c>
      <c r="F319" s="179" t="s">
        <v>516</v>
      </c>
      <c r="H319" s="180">
        <v>36.96</v>
      </c>
      <c r="I319" s="181"/>
      <c r="L319" s="176"/>
      <c r="M319" s="182"/>
      <c r="N319" s="183"/>
      <c r="O319" s="183"/>
      <c r="P319" s="183"/>
      <c r="Q319" s="183"/>
      <c r="R319" s="183"/>
      <c r="S319" s="183"/>
      <c r="T319" s="184"/>
      <c r="AT319" s="185" t="s">
        <v>154</v>
      </c>
      <c r="AU319" s="185" t="s">
        <v>81</v>
      </c>
      <c r="AV319" s="11" t="s">
        <v>81</v>
      </c>
      <c r="AW319" s="11" t="s">
        <v>34</v>
      </c>
      <c r="AX319" s="11" t="s">
        <v>78</v>
      </c>
      <c r="AY319" s="185" t="s">
        <v>144</v>
      </c>
    </row>
    <row r="320" spans="2:65" s="1" customFormat="1" ht="31.5" customHeight="1">
      <c r="B320" s="163"/>
      <c r="C320" s="164" t="s">
        <v>517</v>
      </c>
      <c r="D320" s="164" t="s">
        <v>147</v>
      </c>
      <c r="E320" s="165" t="s">
        <v>518</v>
      </c>
      <c r="F320" s="166" t="s">
        <v>519</v>
      </c>
      <c r="G320" s="167" t="s">
        <v>169</v>
      </c>
      <c r="H320" s="168">
        <v>16.16</v>
      </c>
      <c r="I320" s="169"/>
      <c r="J320" s="170">
        <f>ROUND(I320*H320,2)</f>
        <v>0</v>
      </c>
      <c r="K320" s="166" t="s">
        <v>151</v>
      </c>
      <c r="L320" s="34"/>
      <c r="M320" s="171" t="s">
        <v>3</v>
      </c>
      <c r="N320" s="172" t="s">
        <v>42</v>
      </c>
      <c r="O320" s="35"/>
      <c r="P320" s="173">
        <f>O320*H320</f>
        <v>0</v>
      </c>
      <c r="Q320" s="173">
        <v>0</v>
      </c>
      <c r="R320" s="173">
        <f>Q320*H320</f>
        <v>0</v>
      </c>
      <c r="S320" s="173">
        <v>3.5000000000000003E-2</v>
      </c>
      <c r="T320" s="174">
        <f>S320*H320</f>
        <v>0.5656000000000001</v>
      </c>
      <c r="AR320" s="17" t="s">
        <v>152</v>
      </c>
      <c r="AT320" s="17" t="s">
        <v>147</v>
      </c>
      <c r="AU320" s="17" t="s">
        <v>81</v>
      </c>
      <c r="AY320" s="17" t="s">
        <v>144</v>
      </c>
      <c r="BE320" s="175">
        <f>IF(N320="základní",J320,0)</f>
        <v>0</v>
      </c>
      <c r="BF320" s="175">
        <f>IF(N320="snížená",J320,0)</f>
        <v>0</v>
      </c>
      <c r="BG320" s="175">
        <f>IF(N320="zákl. přenesená",J320,0)</f>
        <v>0</v>
      </c>
      <c r="BH320" s="175">
        <f>IF(N320="sníž. přenesená",J320,0)</f>
        <v>0</v>
      </c>
      <c r="BI320" s="175">
        <f>IF(N320="nulová",J320,0)</f>
        <v>0</v>
      </c>
      <c r="BJ320" s="17" t="s">
        <v>78</v>
      </c>
      <c r="BK320" s="175">
        <f>ROUND(I320*H320,2)</f>
        <v>0</v>
      </c>
      <c r="BL320" s="17" t="s">
        <v>152</v>
      </c>
      <c r="BM320" s="17" t="s">
        <v>520</v>
      </c>
    </row>
    <row r="321" spans="2:65" s="12" customFormat="1">
      <c r="B321" s="186"/>
      <c r="D321" s="187" t="s">
        <v>154</v>
      </c>
      <c r="E321" s="188" t="s">
        <v>3</v>
      </c>
      <c r="F321" s="189" t="s">
        <v>521</v>
      </c>
      <c r="H321" s="190" t="s">
        <v>3</v>
      </c>
      <c r="I321" s="191"/>
      <c r="L321" s="186"/>
      <c r="M321" s="192"/>
      <c r="N321" s="193"/>
      <c r="O321" s="193"/>
      <c r="P321" s="193"/>
      <c r="Q321" s="193"/>
      <c r="R321" s="193"/>
      <c r="S321" s="193"/>
      <c r="T321" s="194"/>
      <c r="AT321" s="190" t="s">
        <v>154</v>
      </c>
      <c r="AU321" s="190" t="s">
        <v>81</v>
      </c>
      <c r="AV321" s="12" t="s">
        <v>78</v>
      </c>
      <c r="AW321" s="12" t="s">
        <v>34</v>
      </c>
      <c r="AX321" s="12" t="s">
        <v>71</v>
      </c>
      <c r="AY321" s="190" t="s">
        <v>144</v>
      </c>
    </row>
    <row r="322" spans="2:65" s="11" customFormat="1">
      <c r="B322" s="176"/>
      <c r="D322" s="177" t="s">
        <v>154</v>
      </c>
      <c r="E322" s="178" t="s">
        <v>3</v>
      </c>
      <c r="F322" s="179" t="s">
        <v>522</v>
      </c>
      <c r="H322" s="180">
        <v>16.16</v>
      </c>
      <c r="I322" s="181"/>
      <c r="L322" s="176"/>
      <c r="M322" s="182"/>
      <c r="N322" s="183"/>
      <c r="O322" s="183"/>
      <c r="P322" s="183"/>
      <c r="Q322" s="183"/>
      <c r="R322" s="183"/>
      <c r="S322" s="183"/>
      <c r="T322" s="184"/>
      <c r="AT322" s="185" t="s">
        <v>154</v>
      </c>
      <c r="AU322" s="185" t="s">
        <v>81</v>
      </c>
      <c r="AV322" s="11" t="s">
        <v>81</v>
      </c>
      <c r="AW322" s="11" t="s">
        <v>34</v>
      </c>
      <c r="AX322" s="11" t="s">
        <v>78</v>
      </c>
      <c r="AY322" s="185" t="s">
        <v>144</v>
      </c>
    </row>
    <row r="323" spans="2:65" s="1" customFormat="1" ht="22.5" customHeight="1">
      <c r="B323" s="163"/>
      <c r="C323" s="164" t="s">
        <v>523</v>
      </c>
      <c r="D323" s="164" t="s">
        <v>147</v>
      </c>
      <c r="E323" s="165" t="s">
        <v>524</v>
      </c>
      <c r="F323" s="166" t="s">
        <v>525</v>
      </c>
      <c r="G323" s="167" t="s">
        <v>296</v>
      </c>
      <c r="H323" s="168">
        <v>120</v>
      </c>
      <c r="I323" s="169"/>
      <c r="J323" s="170">
        <f>ROUND(I323*H323,2)</f>
        <v>0</v>
      </c>
      <c r="K323" s="166" t="s">
        <v>151</v>
      </c>
      <c r="L323" s="34"/>
      <c r="M323" s="171" t="s">
        <v>3</v>
      </c>
      <c r="N323" s="172" t="s">
        <v>42</v>
      </c>
      <c r="O323" s="35"/>
      <c r="P323" s="173">
        <f>O323*H323</f>
        <v>0</v>
      </c>
      <c r="Q323" s="173">
        <v>0</v>
      </c>
      <c r="R323" s="173">
        <f>Q323*H323</f>
        <v>0</v>
      </c>
      <c r="S323" s="173">
        <v>8.9999999999999993E-3</v>
      </c>
      <c r="T323" s="174">
        <f>S323*H323</f>
        <v>1.0799999999999998</v>
      </c>
      <c r="AR323" s="17" t="s">
        <v>152</v>
      </c>
      <c r="AT323" s="17" t="s">
        <v>147</v>
      </c>
      <c r="AU323" s="17" t="s">
        <v>81</v>
      </c>
      <c r="AY323" s="17" t="s">
        <v>144</v>
      </c>
      <c r="BE323" s="175">
        <f>IF(N323="základní",J323,0)</f>
        <v>0</v>
      </c>
      <c r="BF323" s="175">
        <f>IF(N323="snížená",J323,0)</f>
        <v>0</v>
      </c>
      <c r="BG323" s="175">
        <f>IF(N323="zákl. přenesená",J323,0)</f>
        <v>0</v>
      </c>
      <c r="BH323" s="175">
        <f>IF(N323="sníž. přenesená",J323,0)</f>
        <v>0</v>
      </c>
      <c r="BI323" s="175">
        <f>IF(N323="nulová",J323,0)</f>
        <v>0</v>
      </c>
      <c r="BJ323" s="17" t="s">
        <v>78</v>
      </c>
      <c r="BK323" s="175">
        <f>ROUND(I323*H323,2)</f>
        <v>0</v>
      </c>
      <c r="BL323" s="17" t="s">
        <v>152</v>
      </c>
      <c r="BM323" s="17" t="s">
        <v>526</v>
      </c>
    </row>
    <row r="324" spans="2:65" s="12" customFormat="1">
      <c r="B324" s="186"/>
      <c r="D324" s="187" t="s">
        <v>154</v>
      </c>
      <c r="E324" s="188" t="s">
        <v>3</v>
      </c>
      <c r="F324" s="189" t="s">
        <v>527</v>
      </c>
      <c r="H324" s="190" t="s">
        <v>3</v>
      </c>
      <c r="I324" s="191"/>
      <c r="L324" s="186"/>
      <c r="M324" s="192"/>
      <c r="N324" s="193"/>
      <c r="O324" s="193"/>
      <c r="P324" s="193"/>
      <c r="Q324" s="193"/>
      <c r="R324" s="193"/>
      <c r="S324" s="193"/>
      <c r="T324" s="194"/>
      <c r="AT324" s="190" t="s">
        <v>154</v>
      </c>
      <c r="AU324" s="190" t="s">
        <v>81</v>
      </c>
      <c r="AV324" s="12" t="s">
        <v>78</v>
      </c>
      <c r="AW324" s="12" t="s">
        <v>34</v>
      </c>
      <c r="AX324" s="12" t="s">
        <v>71</v>
      </c>
      <c r="AY324" s="190" t="s">
        <v>144</v>
      </c>
    </row>
    <row r="325" spans="2:65" s="11" customFormat="1">
      <c r="B325" s="176"/>
      <c r="D325" s="177" t="s">
        <v>154</v>
      </c>
      <c r="E325" s="178" t="s">
        <v>3</v>
      </c>
      <c r="F325" s="179" t="s">
        <v>528</v>
      </c>
      <c r="H325" s="180">
        <v>120</v>
      </c>
      <c r="I325" s="181"/>
      <c r="L325" s="176"/>
      <c r="M325" s="182"/>
      <c r="N325" s="183"/>
      <c r="O325" s="183"/>
      <c r="P325" s="183"/>
      <c r="Q325" s="183"/>
      <c r="R325" s="183"/>
      <c r="S325" s="183"/>
      <c r="T325" s="184"/>
      <c r="AT325" s="185" t="s">
        <v>154</v>
      </c>
      <c r="AU325" s="185" t="s">
        <v>81</v>
      </c>
      <c r="AV325" s="11" t="s">
        <v>81</v>
      </c>
      <c r="AW325" s="11" t="s">
        <v>34</v>
      </c>
      <c r="AX325" s="11" t="s">
        <v>78</v>
      </c>
      <c r="AY325" s="185" t="s">
        <v>144</v>
      </c>
    </row>
    <row r="326" spans="2:65" s="1" customFormat="1" ht="22.5" customHeight="1">
      <c r="B326" s="163"/>
      <c r="C326" s="164" t="s">
        <v>529</v>
      </c>
      <c r="D326" s="164" t="s">
        <v>147</v>
      </c>
      <c r="E326" s="165" t="s">
        <v>530</v>
      </c>
      <c r="F326" s="166" t="s">
        <v>531</v>
      </c>
      <c r="G326" s="167" t="s">
        <v>296</v>
      </c>
      <c r="H326" s="168">
        <v>7</v>
      </c>
      <c r="I326" s="169"/>
      <c r="J326" s="170">
        <f>ROUND(I326*H326,2)</f>
        <v>0</v>
      </c>
      <c r="K326" s="166" t="s">
        <v>151</v>
      </c>
      <c r="L326" s="34"/>
      <c r="M326" s="171" t="s">
        <v>3</v>
      </c>
      <c r="N326" s="172" t="s">
        <v>42</v>
      </c>
      <c r="O326" s="35"/>
      <c r="P326" s="173">
        <f>O326*H326</f>
        <v>0</v>
      </c>
      <c r="Q326" s="173">
        <v>2.0000000000000002E-5</v>
      </c>
      <c r="R326" s="173">
        <f>Q326*H326</f>
        <v>1.4000000000000001E-4</v>
      </c>
      <c r="S326" s="173">
        <v>0</v>
      </c>
      <c r="T326" s="174">
        <f>S326*H326</f>
        <v>0</v>
      </c>
      <c r="AR326" s="17" t="s">
        <v>152</v>
      </c>
      <c r="AT326" s="17" t="s">
        <v>147</v>
      </c>
      <c r="AU326" s="17" t="s">
        <v>81</v>
      </c>
      <c r="AY326" s="17" t="s">
        <v>144</v>
      </c>
      <c r="BE326" s="175">
        <f>IF(N326="základní",J326,0)</f>
        <v>0</v>
      </c>
      <c r="BF326" s="175">
        <f>IF(N326="snížená",J326,0)</f>
        <v>0</v>
      </c>
      <c r="BG326" s="175">
        <f>IF(N326="zákl. přenesená",J326,0)</f>
        <v>0</v>
      </c>
      <c r="BH326" s="175">
        <f>IF(N326="sníž. přenesená",J326,0)</f>
        <v>0</v>
      </c>
      <c r="BI326" s="175">
        <f>IF(N326="nulová",J326,0)</f>
        <v>0</v>
      </c>
      <c r="BJ326" s="17" t="s">
        <v>78</v>
      </c>
      <c r="BK326" s="175">
        <f>ROUND(I326*H326,2)</f>
        <v>0</v>
      </c>
      <c r="BL326" s="17" t="s">
        <v>152</v>
      </c>
      <c r="BM326" s="17" t="s">
        <v>532</v>
      </c>
    </row>
    <row r="327" spans="2:65" s="11" customFormat="1">
      <c r="B327" s="176"/>
      <c r="D327" s="177" t="s">
        <v>154</v>
      </c>
      <c r="E327" s="178" t="s">
        <v>3</v>
      </c>
      <c r="F327" s="179" t="s">
        <v>533</v>
      </c>
      <c r="H327" s="180">
        <v>7</v>
      </c>
      <c r="I327" s="181"/>
      <c r="L327" s="176"/>
      <c r="M327" s="182"/>
      <c r="N327" s="183"/>
      <c r="O327" s="183"/>
      <c r="P327" s="183"/>
      <c r="Q327" s="183"/>
      <c r="R327" s="183"/>
      <c r="S327" s="183"/>
      <c r="T327" s="184"/>
      <c r="AT327" s="185" t="s">
        <v>154</v>
      </c>
      <c r="AU327" s="185" t="s">
        <v>81</v>
      </c>
      <c r="AV327" s="11" t="s">
        <v>81</v>
      </c>
      <c r="AW327" s="11" t="s">
        <v>34</v>
      </c>
      <c r="AX327" s="11" t="s">
        <v>78</v>
      </c>
      <c r="AY327" s="185" t="s">
        <v>144</v>
      </c>
    </row>
    <row r="328" spans="2:65" s="1" customFormat="1" ht="22.5" customHeight="1">
      <c r="B328" s="163"/>
      <c r="C328" s="164" t="s">
        <v>534</v>
      </c>
      <c r="D328" s="164" t="s">
        <v>147</v>
      </c>
      <c r="E328" s="165" t="s">
        <v>535</v>
      </c>
      <c r="F328" s="166" t="s">
        <v>536</v>
      </c>
      <c r="G328" s="167" t="s">
        <v>296</v>
      </c>
      <c r="H328" s="168">
        <v>20.64</v>
      </c>
      <c r="I328" s="169"/>
      <c r="J328" s="170">
        <f>ROUND(I328*H328,2)</f>
        <v>0</v>
      </c>
      <c r="K328" s="166" t="s">
        <v>151</v>
      </c>
      <c r="L328" s="34"/>
      <c r="M328" s="171" t="s">
        <v>3</v>
      </c>
      <c r="N328" s="172" t="s">
        <v>42</v>
      </c>
      <c r="O328" s="35"/>
      <c r="P328" s="173">
        <f>O328*H328</f>
        <v>0</v>
      </c>
      <c r="Q328" s="173">
        <v>3.0000000000000001E-5</v>
      </c>
      <c r="R328" s="173">
        <f>Q328*H328</f>
        <v>6.1919999999999998E-4</v>
      </c>
      <c r="S328" s="173">
        <v>0</v>
      </c>
      <c r="T328" s="174">
        <f>S328*H328</f>
        <v>0</v>
      </c>
      <c r="AR328" s="17" t="s">
        <v>152</v>
      </c>
      <c r="AT328" s="17" t="s">
        <v>147</v>
      </c>
      <c r="AU328" s="17" t="s">
        <v>81</v>
      </c>
      <c r="AY328" s="17" t="s">
        <v>144</v>
      </c>
      <c r="BE328" s="175">
        <f>IF(N328="základní",J328,0)</f>
        <v>0</v>
      </c>
      <c r="BF328" s="175">
        <f>IF(N328="snížená",J328,0)</f>
        <v>0</v>
      </c>
      <c r="BG328" s="175">
        <f>IF(N328="zákl. přenesená",J328,0)</f>
        <v>0</v>
      </c>
      <c r="BH328" s="175">
        <f>IF(N328="sníž. přenesená",J328,0)</f>
        <v>0</v>
      </c>
      <c r="BI328" s="175">
        <f>IF(N328="nulová",J328,0)</f>
        <v>0</v>
      </c>
      <c r="BJ328" s="17" t="s">
        <v>78</v>
      </c>
      <c r="BK328" s="175">
        <f>ROUND(I328*H328,2)</f>
        <v>0</v>
      </c>
      <c r="BL328" s="17" t="s">
        <v>152</v>
      </c>
      <c r="BM328" s="17" t="s">
        <v>537</v>
      </c>
    </row>
    <row r="329" spans="2:65" s="12" customFormat="1">
      <c r="B329" s="186"/>
      <c r="D329" s="187" t="s">
        <v>154</v>
      </c>
      <c r="E329" s="188" t="s">
        <v>3</v>
      </c>
      <c r="F329" s="189" t="s">
        <v>503</v>
      </c>
      <c r="H329" s="190" t="s">
        <v>3</v>
      </c>
      <c r="I329" s="191"/>
      <c r="L329" s="186"/>
      <c r="M329" s="192"/>
      <c r="N329" s="193"/>
      <c r="O329" s="193"/>
      <c r="P329" s="193"/>
      <c r="Q329" s="193"/>
      <c r="R329" s="193"/>
      <c r="S329" s="193"/>
      <c r="T329" s="194"/>
      <c r="AT329" s="190" t="s">
        <v>154</v>
      </c>
      <c r="AU329" s="190" t="s">
        <v>81</v>
      </c>
      <c r="AV329" s="12" t="s">
        <v>78</v>
      </c>
      <c r="AW329" s="12" t="s">
        <v>34</v>
      </c>
      <c r="AX329" s="12" t="s">
        <v>71</v>
      </c>
      <c r="AY329" s="190" t="s">
        <v>144</v>
      </c>
    </row>
    <row r="330" spans="2:65" s="11" customFormat="1">
      <c r="B330" s="176"/>
      <c r="D330" s="177" t="s">
        <v>154</v>
      </c>
      <c r="E330" s="178" t="s">
        <v>3</v>
      </c>
      <c r="F330" s="179" t="s">
        <v>538</v>
      </c>
      <c r="H330" s="180">
        <v>20.64</v>
      </c>
      <c r="I330" s="181"/>
      <c r="L330" s="176"/>
      <c r="M330" s="182"/>
      <c r="N330" s="183"/>
      <c r="O330" s="183"/>
      <c r="P330" s="183"/>
      <c r="Q330" s="183"/>
      <c r="R330" s="183"/>
      <c r="S330" s="183"/>
      <c r="T330" s="184"/>
      <c r="AT330" s="185" t="s">
        <v>154</v>
      </c>
      <c r="AU330" s="185" t="s">
        <v>81</v>
      </c>
      <c r="AV330" s="11" t="s">
        <v>81</v>
      </c>
      <c r="AW330" s="11" t="s">
        <v>34</v>
      </c>
      <c r="AX330" s="11" t="s">
        <v>78</v>
      </c>
      <c r="AY330" s="185" t="s">
        <v>144</v>
      </c>
    </row>
    <row r="331" spans="2:65" s="1" customFormat="1" ht="31.5" customHeight="1">
      <c r="B331" s="163"/>
      <c r="C331" s="164" t="s">
        <v>539</v>
      </c>
      <c r="D331" s="164" t="s">
        <v>147</v>
      </c>
      <c r="E331" s="165" t="s">
        <v>540</v>
      </c>
      <c r="F331" s="166" t="s">
        <v>541</v>
      </c>
      <c r="G331" s="167" t="s">
        <v>169</v>
      </c>
      <c r="H331" s="168">
        <v>26.943999999999999</v>
      </c>
      <c r="I331" s="169"/>
      <c r="J331" s="170">
        <f>ROUND(I331*H331,2)</f>
        <v>0</v>
      </c>
      <c r="K331" s="166" t="s">
        <v>151</v>
      </c>
      <c r="L331" s="34"/>
      <c r="M331" s="171" t="s">
        <v>3</v>
      </c>
      <c r="N331" s="172" t="s">
        <v>42</v>
      </c>
      <c r="O331" s="35"/>
      <c r="P331" s="173">
        <f>O331*H331</f>
        <v>0</v>
      </c>
      <c r="Q331" s="173">
        <v>0</v>
      </c>
      <c r="R331" s="173">
        <f>Q331*H331</f>
        <v>0</v>
      </c>
      <c r="S331" s="173">
        <v>1.4999999999999999E-2</v>
      </c>
      <c r="T331" s="174">
        <f>S331*H331</f>
        <v>0.40415999999999996</v>
      </c>
      <c r="AR331" s="17" t="s">
        <v>152</v>
      </c>
      <c r="AT331" s="17" t="s">
        <v>147</v>
      </c>
      <c r="AU331" s="17" t="s">
        <v>81</v>
      </c>
      <c r="AY331" s="17" t="s">
        <v>144</v>
      </c>
      <c r="BE331" s="175">
        <f>IF(N331="základní",J331,0)</f>
        <v>0</v>
      </c>
      <c r="BF331" s="175">
        <f>IF(N331="snížená",J331,0)</f>
        <v>0</v>
      </c>
      <c r="BG331" s="175">
        <f>IF(N331="zákl. přenesená",J331,0)</f>
        <v>0</v>
      </c>
      <c r="BH331" s="175">
        <f>IF(N331="sníž. přenesená",J331,0)</f>
        <v>0</v>
      </c>
      <c r="BI331" s="175">
        <f>IF(N331="nulová",J331,0)</f>
        <v>0</v>
      </c>
      <c r="BJ331" s="17" t="s">
        <v>78</v>
      </c>
      <c r="BK331" s="175">
        <f>ROUND(I331*H331,2)</f>
        <v>0</v>
      </c>
      <c r="BL331" s="17" t="s">
        <v>152</v>
      </c>
      <c r="BM331" s="17" t="s">
        <v>542</v>
      </c>
    </row>
    <row r="332" spans="2:65" s="11" customFormat="1">
      <c r="B332" s="176"/>
      <c r="D332" s="177" t="s">
        <v>154</v>
      </c>
      <c r="E332" s="178" t="s">
        <v>3</v>
      </c>
      <c r="F332" s="179" t="s">
        <v>543</v>
      </c>
      <c r="H332" s="180">
        <v>26.943999999999999</v>
      </c>
      <c r="I332" s="181"/>
      <c r="L332" s="176"/>
      <c r="M332" s="182"/>
      <c r="N332" s="183"/>
      <c r="O332" s="183"/>
      <c r="P332" s="183"/>
      <c r="Q332" s="183"/>
      <c r="R332" s="183"/>
      <c r="S332" s="183"/>
      <c r="T332" s="184"/>
      <c r="AT332" s="185" t="s">
        <v>154</v>
      </c>
      <c r="AU332" s="185" t="s">
        <v>81</v>
      </c>
      <c r="AV332" s="11" t="s">
        <v>81</v>
      </c>
      <c r="AW332" s="11" t="s">
        <v>34</v>
      </c>
      <c r="AX332" s="11" t="s">
        <v>78</v>
      </c>
      <c r="AY332" s="185" t="s">
        <v>144</v>
      </c>
    </row>
    <row r="333" spans="2:65" s="1" customFormat="1" ht="31.5" customHeight="1">
      <c r="B333" s="163"/>
      <c r="C333" s="164" t="s">
        <v>544</v>
      </c>
      <c r="D333" s="164" t="s">
        <v>147</v>
      </c>
      <c r="E333" s="165" t="s">
        <v>545</v>
      </c>
      <c r="F333" s="166" t="s">
        <v>546</v>
      </c>
      <c r="G333" s="167" t="s">
        <v>169</v>
      </c>
      <c r="H333" s="168">
        <v>84.332999999999998</v>
      </c>
      <c r="I333" s="169"/>
      <c r="J333" s="170">
        <f>ROUND(I333*H333,2)</f>
        <v>0</v>
      </c>
      <c r="K333" s="166" t="s">
        <v>151</v>
      </c>
      <c r="L333" s="34"/>
      <c r="M333" s="171" t="s">
        <v>3</v>
      </c>
      <c r="N333" s="172" t="s">
        <v>42</v>
      </c>
      <c r="O333" s="35"/>
      <c r="P333" s="173">
        <f>O333*H333</f>
        <v>0</v>
      </c>
      <c r="Q333" s="173">
        <v>0</v>
      </c>
      <c r="R333" s="173">
        <f>Q333*H333</f>
        <v>0</v>
      </c>
      <c r="S333" s="173">
        <v>6.8000000000000005E-2</v>
      </c>
      <c r="T333" s="174">
        <f>S333*H333</f>
        <v>5.7346440000000003</v>
      </c>
      <c r="AR333" s="17" t="s">
        <v>152</v>
      </c>
      <c r="AT333" s="17" t="s">
        <v>147</v>
      </c>
      <c r="AU333" s="17" t="s">
        <v>81</v>
      </c>
      <c r="AY333" s="17" t="s">
        <v>144</v>
      </c>
      <c r="BE333" s="175">
        <f>IF(N333="základní",J333,0)</f>
        <v>0</v>
      </c>
      <c r="BF333" s="175">
        <f>IF(N333="snížená",J333,0)</f>
        <v>0</v>
      </c>
      <c r="BG333" s="175">
        <f>IF(N333="zákl. přenesená",J333,0)</f>
        <v>0</v>
      </c>
      <c r="BH333" s="175">
        <f>IF(N333="sníž. přenesená",J333,0)</f>
        <v>0</v>
      </c>
      <c r="BI333" s="175">
        <f>IF(N333="nulová",J333,0)</f>
        <v>0</v>
      </c>
      <c r="BJ333" s="17" t="s">
        <v>78</v>
      </c>
      <c r="BK333" s="175">
        <f>ROUND(I333*H333,2)</f>
        <v>0</v>
      </c>
      <c r="BL333" s="17" t="s">
        <v>152</v>
      </c>
      <c r="BM333" s="17" t="s">
        <v>547</v>
      </c>
    </row>
    <row r="334" spans="2:65" s="11" customFormat="1">
      <c r="B334" s="176"/>
      <c r="D334" s="187" t="s">
        <v>154</v>
      </c>
      <c r="E334" s="185" t="s">
        <v>3</v>
      </c>
      <c r="F334" s="195" t="s">
        <v>548</v>
      </c>
      <c r="H334" s="196">
        <v>19.062999999999999</v>
      </c>
      <c r="I334" s="181"/>
      <c r="L334" s="176"/>
      <c r="M334" s="182"/>
      <c r="N334" s="183"/>
      <c r="O334" s="183"/>
      <c r="P334" s="183"/>
      <c r="Q334" s="183"/>
      <c r="R334" s="183"/>
      <c r="S334" s="183"/>
      <c r="T334" s="184"/>
      <c r="AT334" s="185" t="s">
        <v>154</v>
      </c>
      <c r="AU334" s="185" t="s">
        <v>81</v>
      </c>
      <c r="AV334" s="11" t="s">
        <v>81</v>
      </c>
      <c r="AW334" s="11" t="s">
        <v>34</v>
      </c>
      <c r="AX334" s="11" t="s">
        <v>71</v>
      </c>
      <c r="AY334" s="185" t="s">
        <v>144</v>
      </c>
    </row>
    <row r="335" spans="2:65" s="11" customFormat="1">
      <c r="B335" s="176"/>
      <c r="D335" s="187" t="s">
        <v>154</v>
      </c>
      <c r="E335" s="185" t="s">
        <v>3</v>
      </c>
      <c r="F335" s="195" t="s">
        <v>549</v>
      </c>
      <c r="H335" s="196">
        <v>11.163</v>
      </c>
      <c r="I335" s="181"/>
      <c r="L335" s="176"/>
      <c r="M335" s="182"/>
      <c r="N335" s="183"/>
      <c r="O335" s="183"/>
      <c r="P335" s="183"/>
      <c r="Q335" s="183"/>
      <c r="R335" s="183"/>
      <c r="S335" s="183"/>
      <c r="T335" s="184"/>
      <c r="AT335" s="185" t="s">
        <v>154</v>
      </c>
      <c r="AU335" s="185" t="s">
        <v>81</v>
      </c>
      <c r="AV335" s="11" t="s">
        <v>81</v>
      </c>
      <c r="AW335" s="11" t="s">
        <v>34</v>
      </c>
      <c r="AX335" s="11" t="s">
        <v>71</v>
      </c>
      <c r="AY335" s="185" t="s">
        <v>144</v>
      </c>
    </row>
    <row r="336" spans="2:65" s="11" customFormat="1">
      <c r="B336" s="176"/>
      <c r="D336" s="187" t="s">
        <v>154</v>
      </c>
      <c r="E336" s="185" t="s">
        <v>3</v>
      </c>
      <c r="F336" s="195" t="s">
        <v>550</v>
      </c>
      <c r="H336" s="196">
        <v>24.033999999999999</v>
      </c>
      <c r="I336" s="181"/>
      <c r="L336" s="176"/>
      <c r="M336" s="182"/>
      <c r="N336" s="183"/>
      <c r="O336" s="183"/>
      <c r="P336" s="183"/>
      <c r="Q336" s="183"/>
      <c r="R336" s="183"/>
      <c r="S336" s="183"/>
      <c r="T336" s="184"/>
      <c r="AT336" s="185" t="s">
        <v>154</v>
      </c>
      <c r="AU336" s="185" t="s">
        <v>81</v>
      </c>
      <c r="AV336" s="11" t="s">
        <v>81</v>
      </c>
      <c r="AW336" s="11" t="s">
        <v>34</v>
      </c>
      <c r="AX336" s="11" t="s">
        <v>71</v>
      </c>
      <c r="AY336" s="185" t="s">
        <v>144</v>
      </c>
    </row>
    <row r="337" spans="2:65" s="11" customFormat="1">
      <c r="B337" s="176"/>
      <c r="D337" s="187" t="s">
        <v>154</v>
      </c>
      <c r="E337" s="185" t="s">
        <v>3</v>
      </c>
      <c r="F337" s="195" t="s">
        <v>551</v>
      </c>
      <c r="H337" s="196">
        <v>30.073</v>
      </c>
      <c r="I337" s="181"/>
      <c r="L337" s="176"/>
      <c r="M337" s="182"/>
      <c r="N337" s="183"/>
      <c r="O337" s="183"/>
      <c r="P337" s="183"/>
      <c r="Q337" s="183"/>
      <c r="R337" s="183"/>
      <c r="S337" s="183"/>
      <c r="T337" s="184"/>
      <c r="AT337" s="185" t="s">
        <v>154</v>
      </c>
      <c r="AU337" s="185" t="s">
        <v>81</v>
      </c>
      <c r="AV337" s="11" t="s">
        <v>81</v>
      </c>
      <c r="AW337" s="11" t="s">
        <v>34</v>
      </c>
      <c r="AX337" s="11" t="s">
        <v>71</v>
      </c>
      <c r="AY337" s="185" t="s">
        <v>144</v>
      </c>
    </row>
    <row r="338" spans="2:65" s="13" customFormat="1">
      <c r="B338" s="197"/>
      <c r="D338" s="177" t="s">
        <v>154</v>
      </c>
      <c r="E338" s="198" t="s">
        <v>3</v>
      </c>
      <c r="F338" s="199" t="s">
        <v>201</v>
      </c>
      <c r="H338" s="200">
        <v>84.332999999999998</v>
      </c>
      <c r="I338" s="201"/>
      <c r="L338" s="197"/>
      <c r="M338" s="202"/>
      <c r="N338" s="203"/>
      <c r="O338" s="203"/>
      <c r="P338" s="203"/>
      <c r="Q338" s="203"/>
      <c r="R338" s="203"/>
      <c r="S338" s="203"/>
      <c r="T338" s="204"/>
      <c r="AT338" s="205" t="s">
        <v>154</v>
      </c>
      <c r="AU338" s="205" t="s">
        <v>81</v>
      </c>
      <c r="AV338" s="13" t="s">
        <v>152</v>
      </c>
      <c r="AW338" s="13" t="s">
        <v>34</v>
      </c>
      <c r="AX338" s="13" t="s">
        <v>78</v>
      </c>
      <c r="AY338" s="205" t="s">
        <v>144</v>
      </c>
    </row>
    <row r="339" spans="2:65" s="1" customFormat="1" ht="31.5" customHeight="1">
      <c r="B339" s="163"/>
      <c r="C339" s="164" t="s">
        <v>552</v>
      </c>
      <c r="D339" s="164" t="s">
        <v>147</v>
      </c>
      <c r="E339" s="165" t="s">
        <v>553</v>
      </c>
      <c r="F339" s="166" t="s">
        <v>554</v>
      </c>
      <c r="G339" s="167" t="s">
        <v>169</v>
      </c>
      <c r="H339" s="168">
        <v>8.74</v>
      </c>
      <c r="I339" s="169"/>
      <c r="J339" s="170">
        <f>ROUND(I339*H339,2)</f>
        <v>0</v>
      </c>
      <c r="K339" s="166" t="s">
        <v>151</v>
      </c>
      <c r="L339" s="34"/>
      <c r="M339" s="171" t="s">
        <v>3</v>
      </c>
      <c r="N339" s="172" t="s">
        <v>42</v>
      </c>
      <c r="O339" s="35"/>
      <c r="P339" s="173">
        <f>O339*H339</f>
        <v>0</v>
      </c>
      <c r="Q339" s="173">
        <v>0</v>
      </c>
      <c r="R339" s="173">
        <f>Q339*H339</f>
        <v>0</v>
      </c>
      <c r="S339" s="173">
        <v>0.05</v>
      </c>
      <c r="T339" s="174">
        <f>S339*H339</f>
        <v>0.43700000000000006</v>
      </c>
      <c r="AR339" s="17" t="s">
        <v>152</v>
      </c>
      <c r="AT339" s="17" t="s">
        <v>147</v>
      </c>
      <c r="AU339" s="17" t="s">
        <v>81</v>
      </c>
      <c r="AY339" s="17" t="s">
        <v>144</v>
      </c>
      <c r="BE339" s="175">
        <f>IF(N339="základní",J339,0)</f>
        <v>0</v>
      </c>
      <c r="BF339" s="175">
        <f>IF(N339="snížená",J339,0)</f>
        <v>0</v>
      </c>
      <c r="BG339" s="175">
        <f>IF(N339="zákl. přenesená",J339,0)</f>
        <v>0</v>
      </c>
      <c r="BH339" s="175">
        <f>IF(N339="sníž. přenesená",J339,0)</f>
        <v>0</v>
      </c>
      <c r="BI339" s="175">
        <f>IF(N339="nulová",J339,0)</f>
        <v>0</v>
      </c>
      <c r="BJ339" s="17" t="s">
        <v>78</v>
      </c>
      <c r="BK339" s="175">
        <f>ROUND(I339*H339,2)</f>
        <v>0</v>
      </c>
      <c r="BL339" s="17" t="s">
        <v>152</v>
      </c>
      <c r="BM339" s="17" t="s">
        <v>555</v>
      </c>
    </row>
    <row r="340" spans="2:65" s="11" customFormat="1">
      <c r="B340" s="176"/>
      <c r="D340" s="177" t="s">
        <v>154</v>
      </c>
      <c r="E340" s="178" t="s">
        <v>3</v>
      </c>
      <c r="F340" s="179" t="s">
        <v>556</v>
      </c>
      <c r="H340" s="180">
        <v>8.74</v>
      </c>
      <c r="I340" s="181"/>
      <c r="L340" s="176"/>
      <c r="M340" s="182"/>
      <c r="N340" s="183"/>
      <c r="O340" s="183"/>
      <c r="P340" s="183"/>
      <c r="Q340" s="183"/>
      <c r="R340" s="183"/>
      <c r="S340" s="183"/>
      <c r="T340" s="184"/>
      <c r="AT340" s="185" t="s">
        <v>154</v>
      </c>
      <c r="AU340" s="185" t="s">
        <v>81</v>
      </c>
      <c r="AV340" s="11" t="s">
        <v>81</v>
      </c>
      <c r="AW340" s="11" t="s">
        <v>34</v>
      </c>
      <c r="AX340" s="11" t="s">
        <v>78</v>
      </c>
      <c r="AY340" s="185" t="s">
        <v>144</v>
      </c>
    </row>
    <row r="341" spans="2:65" s="1" customFormat="1" ht="31.5" customHeight="1">
      <c r="B341" s="163"/>
      <c r="C341" s="164" t="s">
        <v>557</v>
      </c>
      <c r="D341" s="164" t="s">
        <v>147</v>
      </c>
      <c r="E341" s="165" t="s">
        <v>558</v>
      </c>
      <c r="F341" s="166" t="s">
        <v>559</v>
      </c>
      <c r="G341" s="167" t="s">
        <v>169</v>
      </c>
      <c r="H341" s="168">
        <v>15.12</v>
      </c>
      <c r="I341" s="169"/>
      <c r="J341" s="170">
        <f>ROUND(I341*H341,2)</f>
        <v>0</v>
      </c>
      <c r="K341" s="166" t="s">
        <v>151</v>
      </c>
      <c r="L341" s="34"/>
      <c r="M341" s="171" t="s">
        <v>3</v>
      </c>
      <c r="N341" s="172" t="s">
        <v>42</v>
      </c>
      <c r="O341" s="35"/>
      <c r="P341" s="173">
        <f>O341*H341</f>
        <v>0</v>
      </c>
      <c r="Q341" s="173">
        <v>0</v>
      </c>
      <c r="R341" s="173">
        <f>Q341*H341</f>
        <v>0</v>
      </c>
      <c r="S341" s="173">
        <v>2.5000000000000001E-2</v>
      </c>
      <c r="T341" s="174">
        <f>S341*H341</f>
        <v>0.378</v>
      </c>
      <c r="AR341" s="17" t="s">
        <v>152</v>
      </c>
      <c r="AT341" s="17" t="s">
        <v>147</v>
      </c>
      <c r="AU341" s="17" t="s">
        <v>81</v>
      </c>
      <c r="AY341" s="17" t="s">
        <v>144</v>
      </c>
      <c r="BE341" s="175">
        <f>IF(N341="základní",J341,0)</f>
        <v>0</v>
      </c>
      <c r="BF341" s="175">
        <f>IF(N341="snížená",J341,0)</f>
        <v>0</v>
      </c>
      <c r="BG341" s="175">
        <f>IF(N341="zákl. přenesená",J341,0)</f>
        <v>0</v>
      </c>
      <c r="BH341" s="175">
        <f>IF(N341="sníž. přenesená",J341,0)</f>
        <v>0</v>
      </c>
      <c r="BI341" s="175">
        <f>IF(N341="nulová",J341,0)</f>
        <v>0</v>
      </c>
      <c r="BJ341" s="17" t="s">
        <v>78</v>
      </c>
      <c r="BK341" s="175">
        <f>ROUND(I341*H341,2)</f>
        <v>0</v>
      </c>
      <c r="BL341" s="17" t="s">
        <v>152</v>
      </c>
      <c r="BM341" s="17" t="s">
        <v>560</v>
      </c>
    </row>
    <row r="342" spans="2:65" s="11" customFormat="1">
      <c r="B342" s="176"/>
      <c r="D342" s="177" t="s">
        <v>154</v>
      </c>
      <c r="E342" s="178" t="s">
        <v>3</v>
      </c>
      <c r="F342" s="179" t="s">
        <v>561</v>
      </c>
      <c r="H342" s="180">
        <v>15.12</v>
      </c>
      <c r="I342" s="181"/>
      <c r="L342" s="176"/>
      <c r="M342" s="182"/>
      <c r="N342" s="183"/>
      <c r="O342" s="183"/>
      <c r="P342" s="183"/>
      <c r="Q342" s="183"/>
      <c r="R342" s="183"/>
      <c r="S342" s="183"/>
      <c r="T342" s="184"/>
      <c r="AT342" s="185" t="s">
        <v>154</v>
      </c>
      <c r="AU342" s="185" t="s">
        <v>81</v>
      </c>
      <c r="AV342" s="11" t="s">
        <v>81</v>
      </c>
      <c r="AW342" s="11" t="s">
        <v>34</v>
      </c>
      <c r="AX342" s="11" t="s">
        <v>78</v>
      </c>
      <c r="AY342" s="185" t="s">
        <v>144</v>
      </c>
    </row>
    <row r="343" spans="2:65" s="1" customFormat="1" ht="31.5" customHeight="1">
      <c r="B343" s="163"/>
      <c r="C343" s="164" t="s">
        <v>562</v>
      </c>
      <c r="D343" s="164" t="s">
        <v>147</v>
      </c>
      <c r="E343" s="165" t="s">
        <v>563</v>
      </c>
      <c r="F343" s="166" t="s">
        <v>564</v>
      </c>
      <c r="G343" s="167" t="s">
        <v>169</v>
      </c>
      <c r="H343" s="168">
        <v>15.352</v>
      </c>
      <c r="I343" s="169"/>
      <c r="J343" s="170">
        <f>ROUND(I343*H343,2)</f>
        <v>0</v>
      </c>
      <c r="K343" s="166" t="s">
        <v>151</v>
      </c>
      <c r="L343" s="34"/>
      <c r="M343" s="171" t="s">
        <v>3</v>
      </c>
      <c r="N343" s="172" t="s">
        <v>42</v>
      </c>
      <c r="O343" s="35"/>
      <c r="P343" s="173">
        <f>O343*H343</f>
        <v>0</v>
      </c>
      <c r="Q343" s="173">
        <v>0</v>
      </c>
      <c r="R343" s="173">
        <f>Q343*H343</f>
        <v>0</v>
      </c>
      <c r="S343" s="173">
        <v>7.5999999999999998E-2</v>
      </c>
      <c r="T343" s="174">
        <f>S343*H343</f>
        <v>1.166752</v>
      </c>
      <c r="AR343" s="17" t="s">
        <v>152</v>
      </c>
      <c r="AT343" s="17" t="s">
        <v>147</v>
      </c>
      <c r="AU343" s="17" t="s">
        <v>81</v>
      </c>
      <c r="AY343" s="17" t="s">
        <v>144</v>
      </c>
      <c r="BE343" s="175">
        <f>IF(N343="základní",J343,0)</f>
        <v>0</v>
      </c>
      <c r="BF343" s="175">
        <f>IF(N343="snížená",J343,0)</f>
        <v>0</v>
      </c>
      <c r="BG343" s="175">
        <f>IF(N343="zákl. přenesená",J343,0)</f>
        <v>0</v>
      </c>
      <c r="BH343" s="175">
        <f>IF(N343="sníž. přenesená",J343,0)</f>
        <v>0</v>
      </c>
      <c r="BI343" s="175">
        <f>IF(N343="nulová",J343,0)</f>
        <v>0</v>
      </c>
      <c r="BJ343" s="17" t="s">
        <v>78</v>
      </c>
      <c r="BK343" s="175">
        <f>ROUND(I343*H343,2)</f>
        <v>0</v>
      </c>
      <c r="BL343" s="17" t="s">
        <v>152</v>
      </c>
      <c r="BM343" s="17" t="s">
        <v>565</v>
      </c>
    </row>
    <row r="344" spans="2:65" s="11" customFormat="1">
      <c r="B344" s="176"/>
      <c r="D344" s="177" t="s">
        <v>154</v>
      </c>
      <c r="E344" s="178" t="s">
        <v>3</v>
      </c>
      <c r="F344" s="179" t="s">
        <v>566</v>
      </c>
      <c r="H344" s="180">
        <v>15.352</v>
      </c>
      <c r="I344" s="181"/>
      <c r="L344" s="176"/>
      <c r="M344" s="182"/>
      <c r="N344" s="183"/>
      <c r="O344" s="183"/>
      <c r="P344" s="183"/>
      <c r="Q344" s="183"/>
      <c r="R344" s="183"/>
      <c r="S344" s="183"/>
      <c r="T344" s="184"/>
      <c r="AT344" s="185" t="s">
        <v>154</v>
      </c>
      <c r="AU344" s="185" t="s">
        <v>81</v>
      </c>
      <c r="AV344" s="11" t="s">
        <v>81</v>
      </c>
      <c r="AW344" s="11" t="s">
        <v>34</v>
      </c>
      <c r="AX344" s="11" t="s">
        <v>78</v>
      </c>
      <c r="AY344" s="185" t="s">
        <v>144</v>
      </c>
    </row>
    <row r="345" spans="2:65" s="1" customFormat="1" ht="31.5" customHeight="1">
      <c r="B345" s="163"/>
      <c r="C345" s="164" t="s">
        <v>567</v>
      </c>
      <c r="D345" s="164" t="s">
        <v>147</v>
      </c>
      <c r="E345" s="165" t="s">
        <v>568</v>
      </c>
      <c r="F345" s="166" t="s">
        <v>569</v>
      </c>
      <c r="G345" s="167" t="s">
        <v>169</v>
      </c>
      <c r="H345" s="168">
        <v>5</v>
      </c>
      <c r="I345" s="169"/>
      <c r="J345" s="170">
        <f>ROUND(I345*H345,2)</f>
        <v>0</v>
      </c>
      <c r="K345" s="166" t="s">
        <v>151</v>
      </c>
      <c r="L345" s="34"/>
      <c r="M345" s="171" t="s">
        <v>3</v>
      </c>
      <c r="N345" s="172" t="s">
        <v>42</v>
      </c>
      <c r="O345" s="35"/>
      <c r="P345" s="173">
        <f>O345*H345</f>
        <v>0</v>
      </c>
      <c r="Q345" s="173">
        <v>0</v>
      </c>
      <c r="R345" s="173">
        <f>Q345*H345</f>
        <v>0</v>
      </c>
      <c r="S345" s="173">
        <v>5.5E-2</v>
      </c>
      <c r="T345" s="174">
        <f>S345*H345</f>
        <v>0.27500000000000002</v>
      </c>
      <c r="AR345" s="17" t="s">
        <v>152</v>
      </c>
      <c r="AT345" s="17" t="s">
        <v>147</v>
      </c>
      <c r="AU345" s="17" t="s">
        <v>81</v>
      </c>
      <c r="AY345" s="17" t="s">
        <v>144</v>
      </c>
      <c r="BE345" s="175">
        <f>IF(N345="základní",J345,0)</f>
        <v>0</v>
      </c>
      <c r="BF345" s="175">
        <f>IF(N345="snížená",J345,0)</f>
        <v>0</v>
      </c>
      <c r="BG345" s="175">
        <f>IF(N345="zákl. přenesená",J345,0)</f>
        <v>0</v>
      </c>
      <c r="BH345" s="175">
        <f>IF(N345="sníž. přenesená",J345,0)</f>
        <v>0</v>
      </c>
      <c r="BI345" s="175">
        <f>IF(N345="nulová",J345,0)</f>
        <v>0</v>
      </c>
      <c r="BJ345" s="17" t="s">
        <v>78</v>
      </c>
      <c r="BK345" s="175">
        <f>ROUND(I345*H345,2)</f>
        <v>0</v>
      </c>
      <c r="BL345" s="17" t="s">
        <v>152</v>
      </c>
      <c r="BM345" s="17" t="s">
        <v>570</v>
      </c>
    </row>
    <row r="346" spans="2:65" s="1" customFormat="1" ht="44.25" customHeight="1">
      <c r="B346" s="163"/>
      <c r="C346" s="164" t="s">
        <v>571</v>
      </c>
      <c r="D346" s="164" t="s">
        <v>147</v>
      </c>
      <c r="E346" s="165" t="s">
        <v>572</v>
      </c>
      <c r="F346" s="166" t="s">
        <v>573</v>
      </c>
      <c r="G346" s="167" t="s">
        <v>169</v>
      </c>
      <c r="H346" s="168">
        <v>1.6160000000000001</v>
      </c>
      <c r="I346" s="169"/>
      <c r="J346" s="170">
        <f>ROUND(I346*H346,2)</f>
        <v>0</v>
      </c>
      <c r="K346" s="166" t="s">
        <v>151</v>
      </c>
      <c r="L346" s="34"/>
      <c r="M346" s="171" t="s">
        <v>3</v>
      </c>
      <c r="N346" s="172" t="s">
        <v>42</v>
      </c>
      <c r="O346" s="35"/>
      <c r="P346" s="173">
        <f>O346*H346</f>
        <v>0</v>
      </c>
      <c r="Q346" s="173">
        <v>0</v>
      </c>
      <c r="R346" s="173">
        <f>Q346*H346</f>
        <v>0</v>
      </c>
      <c r="S346" s="173">
        <v>0.27</v>
      </c>
      <c r="T346" s="174">
        <f>S346*H346</f>
        <v>0.43632000000000004</v>
      </c>
      <c r="AR346" s="17" t="s">
        <v>152</v>
      </c>
      <c r="AT346" s="17" t="s">
        <v>147</v>
      </c>
      <c r="AU346" s="17" t="s">
        <v>81</v>
      </c>
      <c r="AY346" s="17" t="s">
        <v>144</v>
      </c>
      <c r="BE346" s="175">
        <f>IF(N346="základní",J346,0)</f>
        <v>0</v>
      </c>
      <c r="BF346" s="175">
        <f>IF(N346="snížená",J346,0)</f>
        <v>0</v>
      </c>
      <c r="BG346" s="175">
        <f>IF(N346="zákl. přenesená",J346,0)</f>
        <v>0</v>
      </c>
      <c r="BH346" s="175">
        <f>IF(N346="sníž. přenesená",J346,0)</f>
        <v>0</v>
      </c>
      <c r="BI346" s="175">
        <f>IF(N346="nulová",J346,0)</f>
        <v>0</v>
      </c>
      <c r="BJ346" s="17" t="s">
        <v>78</v>
      </c>
      <c r="BK346" s="175">
        <f>ROUND(I346*H346,2)</f>
        <v>0</v>
      </c>
      <c r="BL346" s="17" t="s">
        <v>152</v>
      </c>
      <c r="BM346" s="17" t="s">
        <v>574</v>
      </c>
    </row>
    <row r="347" spans="2:65" s="11" customFormat="1">
      <c r="B347" s="176"/>
      <c r="D347" s="177" t="s">
        <v>154</v>
      </c>
      <c r="E347" s="178" t="s">
        <v>3</v>
      </c>
      <c r="F347" s="179" t="s">
        <v>575</v>
      </c>
      <c r="H347" s="180">
        <v>1.6160000000000001</v>
      </c>
      <c r="I347" s="181"/>
      <c r="L347" s="176"/>
      <c r="M347" s="182"/>
      <c r="N347" s="183"/>
      <c r="O347" s="183"/>
      <c r="P347" s="183"/>
      <c r="Q347" s="183"/>
      <c r="R347" s="183"/>
      <c r="S347" s="183"/>
      <c r="T347" s="184"/>
      <c r="AT347" s="185" t="s">
        <v>154</v>
      </c>
      <c r="AU347" s="185" t="s">
        <v>81</v>
      </c>
      <c r="AV347" s="11" t="s">
        <v>81</v>
      </c>
      <c r="AW347" s="11" t="s">
        <v>34</v>
      </c>
      <c r="AX347" s="11" t="s">
        <v>78</v>
      </c>
      <c r="AY347" s="185" t="s">
        <v>144</v>
      </c>
    </row>
    <row r="348" spans="2:65" s="1" customFormat="1" ht="44.25" customHeight="1">
      <c r="B348" s="163"/>
      <c r="C348" s="164" t="s">
        <v>576</v>
      </c>
      <c r="D348" s="164" t="s">
        <v>147</v>
      </c>
      <c r="E348" s="165" t="s">
        <v>577</v>
      </c>
      <c r="F348" s="166" t="s">
        <v>578</v>
      </c>
      <c r="G348" s="167" t="s">
        <v>150</v>
      </c>
      <c r="H348" s="168">
        <v>0.9</v>
      </c>
      <c r="I348" s="169"/>
      <c r="J348" s="170">
        <f>ROUND(I348*H348,2)</f>
        <v>0</v>
      </c>
      <c r="K348" s="166" t="s">
        <v>151</v>
      </c>
      <c r="L348" s="34"/>
      <c r="M348" s="171" t="s">
        <v>3</v>
      </c>
      <c r="N348" s="172" t="s">
        <v>42</v>
      </c>
      <c r="O348" s="35"/>
      <c r="P348" s="173">
        <f>O348*H348</f>
        <v>0</v>
      </c>
      <c r="Q348" s="173">
        <v>0</v>
      </c>
      <c r="R348" s="173">
        <f>Q348*H348</f>
        <v>0</v>
      </c>
      <c r="S348" s="173">
        <v>1.8</v>
      </c>
      <c r="T348" s="174">
        <f>S348*H348</f>
        <v>1.62</v>
      </c>
      <c r="AR348" s="17" t="s">
        <v>152</v>
      </c>
      <c r="AT348" s="17" t="s">
        <v>147</v>
      </c>
      <c r="AU348" s="17" t="s">
        <v>81</v>
      </c>
      <c r="AY348" s="17" t="s">
        <v>144</v>
      </c>
      <c r="BE348" s="175">
        <f>IF(N348="základní",J348,0)</f>
        <v>0</v>
      </c>
      <c r="BF348" s="175">
        <f>IF(N348="snížená",J348,0)</f>
        <v>0</v>
      </c>
      <c r="BG348" s="175">
        <f>IF(N348="zákl. přenesená",J348,0)</f>
        <v>0</v>
      </c>
      <c r="BH348" s="175">
        <f>IF(N348="sníž. přenesená",J348,0)</f>
        <v>0</v>
      </c>
      <c r="BI348" s="175">
        <f>IF(N348="nulová",J348,0)</f>
        <v>0</v>
      </c>
      <c r="BJ348" s="17" t="s">
        <v>78</v>
      </c>
      <c r="BK348" s="175">
        <f>ROUND(I348*H348,2)</f>
        <v>0</v>
      </c>
      <c r="BL348" s="17" t="s">
        <v>152</v>
      </c>
      <c r="BM348" s="17" t="s">
        <v>579</v>
      </c>
    </row>
    <row r="349" spans="2:65" s="11" customFormat="1">
      <c r="B349" s="176"/>
      <c r="D349" s="177" t="s">
        <v>154</v>
      </c>
      <c r="E349" s="178" t="s">
        <v>3</v>
      </c>
      <c r="F349" s="179" t="s">
        <v>580</v>
      </c>
      <c r="H349" s="180">
        <v>0.9</v>
      </c>
      <c r="I349" s="181"/>
      <c r="L349" s="176"/>
      <c r="M349" s="182"/>
      <c r="N349" s="183"/>
      <c r="O349" s="183"/>
      <c r="P349" s="183"/>
      <c r="Q349" s="183"/>
      <c r="R349" s="183"/>
      <c r="S349" s="183"/>
      <c r="T349" s="184"/>
      <c r="AT349" s="185" t="s">
        <v>154</v>
      </c>
      <c r="AU349" s="185" t="s">
        <v>81</v>
      </c>
      <c r="AV349" s="11" t="s">
        <v>81</v>
      </c>
      <c r="AW349" s="11" t="s">
        <v>34</v>
      </c>
      <c r="AX349" s="11" t="s">
        <v>78</v>
      </c>
      <c r="AY349" s="185" t="s">
        <v>144</v>
      </c>
    </row>
    <row r="350" spans="2:65" s="1" customFormat="1" ht="31.5" customHeight="1">
      <c r="B350" s="163"/>
      <c r="C350" s="164" t="s">
        <v>581</v>
      </c>
      <c r="D350" s="164" t="s">
        <v>147</v>
      </c>
      <c r="E350" s="165" t="s">
        <v>582</v>
      </c>
      <c r="F350" s="166" t="s">
        <v>583</v>
      </c>
      <c r="G350" s="167" t="s">
        <v>296</v>
      </c>
      <c r="H350" s="168">
        <v>10</v>
      </c>
      <c r="I350" s="169"/>
      <c r="J350" s="170">
        <f>ROUND(I350*H350,2)</f>
        <v>0</v>
      </c>
      <c r="K350" s="166" t="s">
        <v>151</v>
      </c>
      <c r="L350" s="34"/>
      <c r="M350" s="171" t="s">
        <v>3</v>
      </c>
      <c r="N350" s="172" t="s">
        <v>42</v>
      </c>
      <c r="O350" s="35"/>
      <c r="P350" s="173">
        <f>O350*H350</f>
        <v>0</v>
      </c>
      <c r="Q350" s="173">
        <v>0</v>
      </c>
      <c r="R350" s="173">
        <f>Q350*H350</f>
        <v>0</v>
      </c>
      <c r="S350" s="173">
        <v>2.1999999999999999E-2</v>
      </c>
      <c r="T350" s="174">
        <f>S350*H350</f>
        <v>0.21999999999999997</v>
      </c>
      <c r="AR350" s="17" t="s">
        <v>152</v>
      </c>
      <c r="AT350" s="17" t="s">
        <v>147</v>
      </c>
      <c r="AU350" s="17" t="s">
        <v>81</v>
      </c>
      <c r="AY350" s="17" t="s">
        <v>144</v>
      </c>
      <c r="BE350" s="175">
        <f>IF(N350="základní",J350,0)</f>
        <v>0</v>
      </c>
      <c r="BF350" s="175">
        <f>IF(N350="snížená",J350,0)</f>
        <v>0</v>
      </c>
      <c r="BG350" s="175">
        <f>IF(N350="zákl. přenesená",J350,0)</f>
        <v>0</v>
      </c>
      <c r="BH350" s="175">
        <f>IF(N350="sníž. přenesená",J350,0)</f>
        <v>0</v>
      </c>
      <c r="BI350" s="175">
        <f>IF(N350="nulová",J350,0)</f>
        <v>0</v>
      </c>
      <c r="BJ350" s="17" t="s">
        <v>78</v>
      </c>
      <c r="BK350" s="175">
        <f>ROUND(I350*H350,2)</f>
        <v>0</v>
      </c>
      <c r="BL350" s="17" t="s">
        <v>152</v>
      </c>
      <c r="BM350" s="17" t="s">
        <v>584</v>
      </c>
    </row>
    <row r="351" spans="2:65" s="11" customFormat="1">
      <c r="B351" s="176"/>
      <c r="D351" s="177" t="s">
        <v>154</v>
      </c>
      <c r="E351" s="178" t="s">
        <v>3</v>
      </c>
      <c r="F351" s="179" t="s">
        <v>585</v>
      </c>
      <c r="H351" s="180">
        <v>10</v>
      </c>
      <c r="I351" s="181"/>
      <c r="L351" s="176"/>
      <c r="M351" s="182"/>
      <c r="N351" s="183"/>
      <c r="O351" s="183"/>
      <c r="P351" s="183"/>
      <c r="Q351" s="183"/>
      <c r="R351" s="183"/>
      <c r="S351" s="183"/>
      <c r="T351" s="184"/>
      <c r="AT351" s="185" t="s">
        <v>154</v>
      </c>
      <c r="AU351" s="185" t="s">
        <v>81</v>
      </c>
      <c r="AV351" s="11" t="s">
        <v>81</v>
      </c>
      <c r="AW351" s="11" t="s">
        <v>34</v>
      </c>
      <c r="AX351" s="11" t="s">
        <v>78</v>
      </c>
      <c r="AY351" s="185" t="s">
        <v>144</v>
      </c>
    </row>
    <row r="352" spans="2:65" s="1" customFormat="1" ht="44.25" customHeight="1">
      <c r="B352" s="163"/>
      <c r="C352" s="164" t="s">
        <v>586</v>
      </c>
      <c r="D352" s="164" t="s">
        <v>147</v>
      </c>
      <c r="E352" s="165" t="s">
        <v>587</v>
      </c>
      <c r="F352" s="166" t="s">
        <v>588</v>
      </c>
      <c r="G352" s="167" t="s">
        <v>296</v>
      </c>
      <c r="H352" s="168">
        <v>7.25</v>
      </c>
      <c r="I352" s="169"/>
      <c r="J352" s="170">
        <f>ROUND(I352*H352,2)</f>
        <v>0</v>
      </c>
      <c r="K352" s="166" t="s">
        <v>151</v>
      </c>
      <c r="L352" s="34"/>
      <c r="M352" s="171" t="s">
        <v>3</v>
      </c>
      <c r="N352" s="172" t="s">
        <v>42</v>
      </c>
      <c r="O352" s="35"/>
      <c r="P352" s="173">
        <f>O352*H352</f>
        <v>0</v>
      </c>
      <c r="Q352" s="173">
        <v>0</v>
      </c>
      <c r="R352" s="173">
        <f>Q352*H352</f>
        <v>0</v>
      </c>
      <c r="S352" s="173">
        <v>6.5000000000000002E-2</v>
      </c>
      <c r="T352" s="174">
        <f>S352*H352</f>
        <v>0.47125</v>
      </c>
      <c r="AR352" s="17" t="s">
        <v>152</v>
      </c>
      <c r="AT352" s="17" t="s">
        <v>147</v>
      </c>
      <c r="AU352" s="17" t="s">
        <v>81</v>
      </c>
      <c r="AY352" s="17" t="s">
        <v>144</v>
      </c>
      <c r="BE352" s="175">
        <f>IF(N352="základní",J352,0)</f>
        <v>0</v>
      </c>
      <c r="BF352" s="175">
        <f>IF(N352="snížená",J352,0)</f>
        <v>0</v>
      </c>
      <c r="BG352" s="175">
        <f>IF(N352="zákl. přenesená",J352,0)</f>
        <v>0</v>
      </c>
      <c r="BH352" s="175">
        <f>IF(N352="sníž. přenesená",J352,0)</f>
        <v>0</v>
      </c>
      <c r="BI352" s="175">
        <f>IF(N352="nulová",J352,0)</f>
        <v>0</v>
      </c>
      <c r="BJ352" s="17" t="s">
        <v>78</v>
      </c>
      <c r="BK352" s="175">
        <f>ROUND(I352*H352,2)</f>
        <v>0</v>
      </c>
      <c r="BL352" s="17" t="s">
        <v>152</v>
      </c>
      <c r="BM352" s="17" t="s">
        <v>589</v>
      </c>
    </row>
    <row r="353" spans="2:65" s="11" customFormat="1">
      <c r="B353" s="176"/>
      <c r="D353" s="187" t="s">
        <v>154</v>
      </c>
      <c r="E353" s="185" t="s">
        <v>3</v>
      </c>
      <c r="F353" s="195" t="s">
        <v>590</v>
      </c>
      <c r="H353" s="196">
        <v>7.25</v>
      </c>
      <c r="I353" s="181"/>
      <c r="L353" s="176"/>
      <c r="M353" s="182"/>
      <c r="N353" s="183"/>
      <c r="O353" s="183"/>
      <c r="P353" s="183"/>
      <c r="Q353" s="183"/>
      <c r="R353" s="183"/>
      <c r="S353" s="183"/>
      <c r="T353" s="184"/>
      <c r="AT353" s="185" t="s">
        <v>154</v>
      </c>
      <c r="AU353" s="185" t="s">
        <v>81</v>
      </c>
      <c r="AV353" s="11" t="s">
        <v>81</v>
      </c>
      <c r="AW353" s="11" t="s">
        <v>34</v>
      </c>
      <c r="AX353" s="11" t="s">
        <v>78</v>
      </c>
      <c r="AY353" s="185" t="s">
        <v>144</v>
      </c>
    </row>
    <row r="354" spans="2:65" s="10" customFormat="1" ht="29.85" customHeight="1">
      <c r="B354" s="149"/>
      <c r="D354" s="160" t="s">
        <v>70</v>
      </c>
      <c r="E354" s="161" t="s">
        <v>591</v>
      </c>
      <c r="F354" s="161" t="s">
        <v>592</v>
      </c>
      <c r="I354" s="152"/>
      <c r="J354" s="162">
        <f>BK354</f>
        <v>0</v>
      </c>
      <c r="L354" s="149"/>
      <c r="M354" s="154"/>
      <c r="N354" s="155"/>
      <c r="O354" s="155"/>
      <c r="P354" s="156">
        <f>SUM(P355:P362)</f>
        <v>0</v>
      </c>
      <c r="Q354" s="155"/>
      <c r="R354" s="156">
        <f>SUM(R355:R362)</f>
        <v>0</v>
      </c>
      <c r="S354" s="155"/>
      <c r="T354" s="157">
        <f>SUM(T355:T362)</f>
        <v>0</v>
      </c>
      <c r="AR354" s="150" t="s">
        <v>78</v>
      </c>
      <c r="AT354" s="158" t="s">
        <v>70</v>
      </c>
      <c r="AU354" s="158" t="s">
        <v>78</v>
      </c>
      <c r="AY354" s="150" t="s">
        <v>144</v>
      </c>
      <c r="BK354" s="159">
        <f>SUM(BK355:BK362)</f>
        <v>0</v>
      </c>
    </row>
    <row r="355" spans="2:65" s="1" customFormat="1" ht="31.5" customHeight="1">
      <c r="B355" s="163"/>
      <c r="C355" s="164" t="s">
        <v>593</v>
      </c>
      <c r="D355" s="164" t="s">
        <v>147</v>
      </c>
      <c r="E355" s="165" t="s">
        <v>594</v>
      </c>
      <c r="F355" s="166" t="s">
        <v>595</v>
      </c>
      <c r="G355" s="167" t="s">
        <v>164</v>
      </c>
      <c r="H355" s="168">
        <v>146.85900000000001</v>
      </c>
      <c r="I355" s="169"/>
      <c r="J355" s="170">
        <f>ROUND(I355*H355,2)</f>
        <v>0</v>
      </c>
      <c r="K355" s="166" t="s">
        <v>151</v>
      </c>
      <c r="L355" s="34"/>
      <c r="M355" s="171" t="s">
        <v>3</v>
      </c>
      <c r="N355" s="172" t="s">
        <v>42</v>
      </c>
      <c r="O355" s="35"/>
      <c r="P355" s="173">
        <f>O355*H355</f>
        <v>0</v>
      </c>
      <c r="Q355" s="173">
        <v>0</v>
      </c>
      <c r="R355" s="173">
        <f>Q355*H355</f>
        <v>0</v>
      </c>
      <c r="S355" s="173">
        <v>0</v>
      </c>
      <c r="T355" s="174">
        <f>S355*H355</f>
        <v>0</v>
      </c>
      <c r="AR355" s="17" t="s">
        <v>152</v>
      </c>
      <c r="AT355" s="17" t="s">
        <v>147</v>
      </c>
      <c r="AU355" s="17" t="s">
        <v>81</v>
      </c>
      <c r="AY355" s="17" t="s">
        <v>144</v>
      </c>
      <c r="BE355" s="175">
        <f>IF(N355="základní",J355,0)</f>
        <v>0</v>
      </c>
      <c r="BF355" s="175">
        <f>IF(N355="snížená",J355,0)</f>
        <v>0</v>
      </c>
      <c r="BG355" s="175">
        <f>IF(N355="zákl. přenesená",J355,0)</f>
        <v>0</v>
      </c>
      <c r="BH355" s="175">
        <f>IF(N355="sníž. přenesená",J355,0)</f>
        <v>0</v>
      </c>
      <c r="BI355" s="175">
        <f>IF(N355="nulová",J355,0)</f>
        <v>0</v>
      </c>
      <c r="BJ355" s="17" t="s">
        <v>78</v>
      </c>
      <c r="BK355" s="175">
        <f>ROUND(I355*H355,2)</f>
        <v>0</v>
      </c>
      <c r="BL355" s="17" t="s">
        <v>152</v>
      </c>
      <c r="BM355" s="17" t="s">
        <v>596</v>
      </c>
    </row>
    <row r="356" spans="2:65" s="1" customFormat="1" ht="31.5" customHeight="1">
      <c r="B356" s="163"/>
      <c r="C356" s="164" t="s">
        <v>597</v>
      </c>
      <c r="D356" s="164" t="s">
        <v>147</v>
      </c>
      <c r="E356" s="165" t="s">
        <v>598</v>
      </c>
      <c r="F356" s="166" t="s">
        <v>599</v>
      </c>
      <c r="G356" s="167" t="s">
        <v>164</v>
      </c>
      <c r="H356" s="168">
        <v>146.85900000000001</v>
      </c>
      <c r="I356" s="169"/>
      <c r="J356" s="170">
        <f>ROUND(I356*H356,2)</f>
        <v>0</v>
      </c>
      <c r="K356" s="166" t="s">
        <v>151</v>
      </c>
      <c r="L356" s="34"/>
      <c r="M356" s="171" t="s">
        <v>3</v>
      </c>
      <c r="N356" s="172" t="s">
        <v>42</v>
      </c>
      <c r="O356" s="35"/>
      <c r="P356" s="173">
        <f>O356*H356</f>
        <v>0</v>
      </c>
      <c r="Q356" s="173">
        <v>0</v>
      </c>
      <c r="R356" s="173">
        <f>Q356*H356</f>
        <v>0</v>
      </c>
      <c r="S356" s="173">
        <v>0</v>
      </c>
      <c r="T356" s="174">
        <f>S356*H356</f>
        <v>0</v>
      </c>
      <c r="AR356" s="17" t="s">
        <v>152</v>
      </c>
      <c r="AT356" s="17" t="s">
        <v>147</v>
      </c>
      <c r="AU356" s="17" t="s">
        <v>81</v>
      </c>
      <c r="AY356" s="17" t="s">
        <v>144</v>
      </c>
      <c r="BE356" s="175">
        <f>IF(N356="základní",J356,0)</f>
        <v>0</v>
      </c>
      <c r="BF356" s="175">
        <f>IF(N356="snížená",J356,0)</f>
        <v>0</v>
      </c>
      <c r="BG356" s="175">
        <f>IF(N356="zákl. přenesená",J356,0)</f>
        <v>0</v>
      </c>
      <c r="BH356" s="175">
        <f>IF(N356="sníž. přenesená",J356,0)</f>
        <v>0</v>
      </c>
      <c r="BI356" s="175">
        <f>IF(N356="nulová",J356,0)</f>
        <v>0</v>
      </c>
      <c r="BJ356" s="17" t="s">
        <v>78</v>
      </c>
      <c r="BK356" s="175">
        <f>ROUND(I356*H356,2)</f>
        <v>0</v>
      </c>
      <c r="BL356" s="17" t="s">
        <v>152</v>
      </c>
      <c r="BM356" s="17" t="s">
        <v>600</v>
      </c>
    </row>
    <row r="357" spans="2:65" s="1" customFormat="1" ht="31.5" customHeight="1">
      <c r="B357" s="163"/>
      <c r="C357" s="164" t="s">
        <v>601</v>
      </c>
      <c r="D357" s="164" t="s">
        <v>147</v>
      </c>
      <c r="E357" s="165" t="s">
        <v>602</v>
      </c>
      <c r="F357" s="166" t="s">
        <v>603</v>
      </c>
      <c r="G357" s="167" t="s">
        <v>164</v>
      </c>
      <c r="H357" s="168">
        <v>1321.731</v>
      </c>
      <c r="I357" s="169"/>
      <c r="J357" s="170">
        <f>ROUND(I357*H357,2)</f>
        <v>0</v>
      </c>
      <c r="K357" s="166" t="s">
        <v>151</v>
      </c>
      <c r="L357" s="34"/>
      <c r="M357" s="171" t="s">
        <v>3</v>
      </c>
      <c r="N357" s="172" t="s">
        <v>42</v>
      </c>
      <c r="O357" s="35"/>
      <c r="P357" s="173">
        <f>O357*H357</f>
        <v>0</v>
      </c>
      <c r="Q357" s="173">
        <v>0</v>
      </c>
      <c r="R357" s="173">
        <f>Q357*H357</f>
        <v>0</v>
      </c>
      <c r="S357" s="173">
        <v>0</v>
      </c>
      <c r="T357" s="174">
        <f>S357*H357</f>
        <v>0</v>
      </c>
      <c r="AR357" s="17" t="s">
        <v>152</v>
      </c>
      <c r="AT357" s="17" t="s">
        <v>147</v>
      </c>
      <c r="AU357" s="17" t="s">
        <v>81</v>
      </c>
      <c r="AY357" s="17" t="s">
        <v>144</v>
      </c>
      <c r="BE357" s="175">
        <f>IF(N357="základní",J357,0)</f>
        <v>0</v>
      </c>
      <c r="BF357" s="175">
        <f>IF(N357="snížená",J357,0)</f>
        <v>0</v>
      </c>
      <c r="BG357" s="175">
        <f>IF(N357="zákl. přenesená",J357,0)</f>
        <v>0</v>
      </c>
      <c r="BH357" s="175">
        <f>IF(N357="sníž. přenesená",J357,0)</f>
        <v>0</v>
      </c>
      <c r="BI357" s="175">
        <f>IF(N357="nulová",J357,0)</f>
        <v>0</v>
      </c>
      <c r="BJ357" s="17" t="s">
        <v>78</v>
      </c>
      <c r="BK357" s="175">
        <f>ROUND(I357*H357,2)</f>
        <v>0</v>
      </c>
      <c r="BL357" s="17" t="s">
        <v>152</v>
      </c>
      <c r="BM357" s="17" t="s">
        <v>604</v>
      </c>
    </row>
    <row r="358" spans="2:65" s="11" customFormat="1">
      <c r="B358" s="176"/>
      <c r="D358" s="177" t="s">
        <v>154</v>
      </c>
      <c r="F358" s="179" t="s">
        <v>605</v>
      </c>
      <c r="H358" s="180">
        <v>1321.731</v>
      </c>
      <c r="I358" s="181"/>
      <c r="L358" s="176"/>
      <c r="M358" s="182"/>
      <c r="N358" s="183"/>
      <c r="O358" s="183"/>
      <c r="P358" s="183"/>
      <c r="Q358" s="183"/>
      <c r="R358" s="183"/>
      <c r="S358" s="183"/>
      <c r="T358" s="184"/>
      <c r="AT358" s="185" t="s">
        <v>154</v>
      </c>
      <c r="AU358" s="185" t="s">
        <v>81</v>
      </c>
      <c r="AV358" s="11" t="s">
        <v>81</v>
      </c>
      <c r="AW358" s="11" t="s">
        <v>4</v>
      </c>
      <c r="AX358" s="11" t="s">
        <v>78</v>
      </c>
      <c r="AY358" s="185" t="s">
        <v>144</v>
      </c>
    </row>
    <row r="359" spans="2:65" s="1" customFormat="1" ht="22.5" customHeight="1">
      <c r="B359" s="163"/>
      <c r="C359" s="164" t="s">
        <v>606</v>
      </c>
      <c r="D359" s="164" t="s">
        <v>147</v>
      </c>
      <c r="E359" s="165" t="s">
        <v>607</v>
      </c>
      <c r="F359" s="166" t="s">
        <v>608</v>
      </c>
      <c r="G359" s="167" t="s">
        <v>164</v>
      </c>
      <c r="H359" s="168">
        <v>146.41300000000001</v>
      </c>
      <c r="I359" s="169"/>
      <c r="J359" s="170">
        <f>ROUND(I359*H359,2)</f>
        <v>0</v>
      </c>
      <c r="K359" s="166" t="s">
        <v>151</v>
      </c>
      <c r="L359" s="34"/>
      <c r="M359" s="171" t="s">
        <v>3</v>
      </c>
      <c r="N359" s="172" t="s">
        <v>42</v>
      </c>
      <c r="O359" s="35"/>
      <c r="P359" s="173">
        <f>O359*H359</f>
        <v>0</v>
      </c>
      <c r="Q359" s="173">
        <v>0</v>
      </c>
      <c r="R359" s="173">
        <f>Q359*H359</f>
        <v>0</v>
      </c>
      <c r="S359" s="173">
        <v>0</v>
      </c>
      <c r="T359" s="174">
        <f>S359*H359</f>
        <v>0</v>
      </c>
      <c r="AR359" s="17" t="s">
        <v>152</v>
      </c>
      <c r="AT359" s="17" t="s">
        <v>147</v>
      </c>
      <c r="AU359" s="17" t="s">
        <v>81</v>
      </c>
      <c r="AY359" s="17" t="s">
        <v>144</v>
      </c>
      <c r="BE359" s="175">
        <f>IF(N359="základní",J359,0)</f>
        <v>0</v>
      </c>
      <c r="BF359" s="175">
        <f>IF(N359="snížená",J359,0)</f>
        <v>0</v>
      </c>
      <c r="BG359" s="175">
        <f>IF(N359="zákl. přenesená",J359,0)</f>
        <v>0</v>
      </c>
      <c r="BH359" s="175">
        <f>IF(N359="sníž. přenesená",J359,0)</f>
        <v>0</v>
      </c>
      <c r="BI359" s="175">
        <f>IF(N359="nulová",J359,0)</f>
        <v>0</v>
      </c>
      <c r="BJ359" s="17" t="s">
        <v>78</v>
      </c>
      <c r="BK359" s="175">
        <f>ROUND(I359*H359,2)</f>
        <v>0</v>
      </c>
      <c r="BL359" s="17" t="s">
        <v>152</v>
      </c>
      <c r="BM359" s="17" t="s">
        <v>609</v>
      </c>
    </row>
    <row r="360" spans="2:65" s="11" customFormat="1">
      <c r="B360" s="176"/>
      <c r="D360" s="177" t="s">
        <v>154</v>
      </c>
      <c r="E360" s="178" t="s">
        <v>3</v>
      </c>
      <c r="F360" s="179" t="s">
        <v>610</v>
      </c>
      <c r="H360" s="180">
        <v>146.41300000000001</v>
      </c>
      <c r="I360" s="181"/>
      <c r="L360" s="176"/>
      <c r="M360" s="182"/>
      <c r="N360" s="183"/>
      <c r="O360" s="183"/>
      <c r="P360" s="183"/>
      <c r="Q360" s="183"/>
      <c r="R360" s="183"/>
      <c r="S360" s="183"/>
      <c r="T360" s="184"/>
      <c r="AT360" s="185" t="s">
        <v>154</v>
      </c>
      <c r="AU360" s="185" t="s">
        <v>81</v>
      </c>
      <c r="AV360" s="11" t="s">
        <v>81</v>
      </c>
      <c r="AW360" s="11" t="s">
        <v>34</v>
      </c>
      <c r="AX360" s="11" t="s">
        <v>78</v>
      </c>
      <c r="AY360" s="185" t="s">
        <v>144</v>
      </c>
    </row>
    <row r="361" spans="2:65" s="1" customFormat="1" ht="22.5" customHeight="1">
      <c r="B361" s="163"/>
      <c r="C361" s="164" t="s">
        <v>611</v>
      </c>
      <c r="D361" s="164" t="s">
        <v>147</v>
      </c>
      <c r="E361" s="165" t="s">
        <v>612</v>
      </c>
      <c r="F361" s="166" t="s">
        <v>613</v>
      </c>
      <c r="G361" s="167" t="s">
        <v>164</v>
      </c>
      <c r="H361" s="168">
        <v>0.40400000000000003</v>
      </c>
      <c r="I361" s="169"/>
      <c r="J361" s="170">
        <f>ROUND(I361*H361,2)</f>
        <v>0</v>
      </c>
      <c r="K361" s="166" t="s">
        <v>151</v>
      </c>
      <c r="L361" s="34"/>
      <c r="M361" s="171" t="s">
        <v>3</v>
      </c>
      <c r="N361" s="172" t="s">
        <v>42</v>
      </c>
      <c r="O361" s="35"/>
      <c r="P361" s="173">
        <f>O361*H361</f>
        <v>0</v>
      </c>
      <c r="Q361" s="173">
        <v>0</v>
      </c>
      <c r="R361" s="173">
        <f>Q361*H361</f>
        <v>0</v>
      </c>
      <c r="S361" s="173">
        <v>0</v>
      </c>
      <c r="T361" s="174">
        <f>S361*H361</f>
        <v>0</v>
      </c>
      <c r="AR361" s="17" t="s">
        <v>152</v>
      </c>
      <c r="AT361" s="17" t="s">
        <v>147</v>
      </c>
      <c r="AU361" s="17" t="s">
        <v>81</v>
      </c>
      <c r="AY361" s="17" t="s">
        <v>144</v>
      </c>
      <c r="BE361" s="175">
        <f>IF(N361="základní",J361,0)</f>
        <v>0</v>
      </c>
      <c r="BF361" s="175">
        <f>IF(N361="snížená",J361,0)</f>
        <v>0</v>
      </c>
      <c r="BG361" s="175">
        <f>IF(N361="zákl. přenesená",J361,0)</f>
        <v>0</v>
      </c>
      <c r="BH361" s="175">
        <f>IF(N361="sníž. přenesená",J361,0)</f>
        <v>0</v>
      </c>
      <c r="BI361" s="175">
        <f>IF(N361="nulová",J361,0)</f>
        <v>0</v>
      </c>
      <c r="BJ361" s="17" t="s">
        <v>78</v>
      </c>
      <c r="BK361" s="175">
        <f>ROUND(I361*H361,2)</f>
        <v>0</v>
      </c>
      <c r="BL361" s="17" t="s">
        <v>152</v>
      </c>
      <c r="BM361" s="17" t="s">
        <v>614</v>
      </c>
    </row>
    <row r="362" spans="2:65" s="1" customFormat="1" ht="22.5" customHeight="1">
      <c r="B362" s="163"/>
      <c r="C362" s="164" t="s">
        <v>615</v>
      </c>
      <c r="D362" s="164" t="s">
        <v>147</v>
      </c>
      <c r="E362" s="165" t="s">
        <v>616</v>
      </c>
      <c r="F362" s="166" t="s">
        <v>617</v>
      </c>
      <c r="G362" s="167" t="s">
        <v>164</v>
      </c>
      <c r="H362" s="168">
        <v>4.2000000000000003E-2</v>
      </c>
      <c r="I362" s="169"/>
      <c r="J362" s="170">
        <f>ROUND(I362*H362,2)</f>
        <v>0</v>
      </c>
      <c r="K362" s="166" t="s">
        <v>151</v>
      </c>
      <c r="L362" s="34"/>
      <c r="M362" s="171" t="s">
        <v>3</v>
      </c>
      <c r="N362" s="172" t="s">
        <v>42</v>
      </c>
      <c r="O362" s="35"/>
      <c r="P362" s="173">
        <f>O362*H362</f>
        <v>0</v>
      </c>
      <c r="Q362" s="173">
        <v>0</v>
      </c>
      <c r="R362" s="173">
        <f>Q362*H362</f>
        <v>0</v>
      </c>
      <c r="S362" s="173">
        <v>0</v>
      </c>
      <c r="T362" s="174">
        <f>S362*H362</f>
        <v>0</v>
      </c>
      <c r="AR362" s="17" t="s">
        <v>152</v>
      </c>
      <c r="AT362" s="17" t="s">
        <v>147</v>
      </c>
      <c r="AU362" s="17" t="s">
        <v>81</v>
      </c>
      <c r="AY362" s="17" t="s">
        <v>144</v>
      </c>
      <c r="BE362" s="175">
        <f>IF(N362="základní",J362,0)</f>
        <v>0</v>
      </c>
      <c r="BF362" s="175">
        <f>IF(N362="snížená",J362,0)</f>
        <v>0</v>
      </c>
      <c r="BG362" s="175">
        <f>IF(N362="zákl. přenesená",J362,0)</f>
        <v>0</v>
      </c>
      <c r="BH362" s="175">
        <f>IF(N362="sníž. přenesená",J362,0)</f>
        <v>0</v>
      </c>
      <c r="BI362" s="175">
        <f>IF(N362="nulová",J362,0)</f>
        <v>0</v>
      </c>
      <c r="BJ362" s="17" t="s">
        <v>78</v>
      </c>
      <c r="BK362" s="175">
        <f>ROUND(I362*H362,2)</f>
        <v>0</v>
      </c>
      <c r="BL362" s="17" t="s">
        <v>152</v>
      </c>
      <c r="BM362" s="17" t="s">
        <v>618</v>
      </c>
    </row>
    <row r="363" spans="2:65" s="10" customFormat="1" ht="29.85" customHeight="1">
      <c r="B363" s="149"/>
      <c r="D363" s="160" t="s">
        <v>70</v>
      </c>
      <c r="E363" s="161" t="s">
        <v>619</v>
      </c>
      <c r="F363" s="161" t="s">
        <v>620</v>
      </c>
      <c r="I363" s="152"/>
      <c r="J363" s="162">
        <f>BK363</f>
        <v>0</v>
      </c>
      <c r="L363" s="149"/>
      <c r="M363" s="154"/>
      <c r="N363" s="155"/>
      <c r="O363" s="155"/>
      <c r="P363" s="156">
        <f>P364</f>
        <v>0</v>
      </c>
      <c r="Q363" s="155"/>
      <c r="R363" s="156">
        <f>R364</f>
        <v>0</v>
      </c>
      <c r="S363" s="155"/>
      <c r="T363" s="157">
        <f>T364</f>
        <v>0</v>
      </c>
      <c r="AR363" s="150" t="s">
        <v>78</v>
      </c>
      <c r="AT363" s="158" t="s">
        <v>70</v>
      </c>
      <c r="AU363" s="158" t="s">
        <v>78</v>
      </c>
      <c r="AY363" s="150" t="s">
        <v>144</v>
      </c>
      <c r="BK363" s="159">
        <f>BK364</f>
        <v>0</v>
      </c>
    </row>
    <row r="364" spans="2:65" s="1" customFormat="1" ht="44.25" customHeight="1">
      <c r="B364" s="163"/>
      <c r="C364" s="164" t="s">
        <v>621</v>
      </c>
      <c r="D364" s="164" t="s">
        <v>147</v>
      </c>
      <c r="E364" s="165" t="s">
        <v>622</v>
      </c>
      <c r="F364" s="166" t="s">
        <v>623</v>
      </c>
      <c r="G364" s="167" t="s">
        <v>164</v>
      </c>
      <c r="H364" s="168">
        <v>173.78399999999999</v>
      </c>
      <c r="I364" s="169"/>
      <c r="J364" s="170">
        <f>ROUND(I364*H364,2)</f>
        <v>0</v>
      </c>
      <c r="K364" s="166" t="s">
        <v>151</v>
      </c>
      <c r="L364" s="34"/>
      <c r="M364" s="171" t="s">
        <v>3</v>
      </c>
      <c r="N364" s="172" t="s">
        <v>42</v>
      </c>
      <c r="O364" s="35"/>
      <c r="P364" s="173">
        <f>O364*H364</f>
        <v>0</v>
      </c>
      <c r="Q364" s="173">
        <v>0</v>
      </c>
      <c r="R364" s="173">
        <f>Q364*H364</f>
        <v>0</v>
      </c>
      <c r="S364" s="173">
        <v>0</v>
      </c>
      <c r="T364" s="174">
        <f>S364*H364</f>
        <v>0</v>
      </c>
      <c r="AR364" s="17" t="s">
        <v>152</v>
      </c>
      <c r="AT364" s="17" t="s">
        <v>147</v>
      </c>
      <c r="AU364" s="17" t="s">
        <v>81</v>
      </c>
      <c r="AY364" s="17" t="s">
        <v>144</v>
      </c>
      <c r="BE364" s="175">
        <f>IF(N364="základní",J364,0)</f>
        <v>0</v>
      </c>
      <c r="BF364" s="175">
        <f>IF(N364="snížená",J364,0)</f>
        <v>0</v>
      </c>
      <c r="BG364" s="175">
        <f>IF(N364="zákl. přenesená",J364,0)</f>
        <v>0</v>
      </c>
      <c r="BH364" s="175">
        <f>IF(N364="sníž. přenesená",J364,0)</f>
        <v>0</v>
      </c>
      <c r="BI364" s="175">
        <f>IF(N364="nulová",J364,0)</f>
        <v>0</v>
      </c>
      <c r="BJ364" s="17" t="s">
        <v>78</v>
      </c>
      <c r="BK364" s="175">
        <f>ROUND(I364*H364,2)</f>
        <v>0</v>
      </c>
      <c r="BL364" s="17" t="s">
        <v>152</v>
      </c>
      <c r="BM364" s="17" t="s">
        <v>624</v>
      </c>
    </row>
    <row r="365" spans="2:65" s="10" customFormat="1" ht="37.35" customHeight="1">
      <c r="B365" s="149"/>
      <c r="D365" s="150" t="s">
        <v>70</v>
      </c>
      <c r="E365" s="151" t="s">
        <v>625</v>
      </c>
      <c r="F365" s="151" t="s">
        <v>626</v>
      </c>
      <c r="I365" s="152"/>
      <c r="J365" s="153">
        <f>BK365</f>
        <v>0</v>
      </c>
      <c r="L365" s="149"/>
      <c r="M365" s="154"/>
      <c r="N365" s="155"/>
      <c r="O365" s="155"/>
      <c r="P365" s="156">
        <f>P366+P379+P391+P395+P399+P403+P445+P470+P485+P506+P521+P525+P544+P561+P576</f>
        <v>0</v>
      </c>
      <c r="Q365" s="155"/>
      <c r="R365" s="156">
        <f>R366+R379+R391+R395+R399+R403+R445+R470+R485+R506+R521+R525+R544+R561+R576</f>
        <v>9.2280801399999994</v>
      </c>
      <c r="S365" s="155"/>
      <c r="T365" s="157">
        <f>T366+T379+T391+T395+T399+T403+T445+T470+T485+T506+T521+T525+T544+T561+T576</f>
        <v>1.0178179999999999</v>
      </c>
      <c r="AR365" s="150" t="s">
        <v>81</v>
      </c>
      <c r="AT365" s="158" t="s">
        <v>70</v>
      </c>
      <c r="AU365" s="158" t="s">
        <v>71</v>
      </c>
      <c r="AY365" s="150" t="s">
        <v>144</v>
      </c>
      <c r="BK365" s="159">
        <f>BK366+BK379+BK391+BK395+BK399+BK403+BK445+BK470+BK485+BK506+BK521+BK525+BK544+BK561+BK576</f>
        <v>0</v>
      </c>
    </row>
    <row r="366" spans="2:65" s="10" customFormat="1" ht="19.899999999999999" customHeight="1">
      <c r="B366" s="149"/>
      <c r="D366" s="160" t="s">
        <v>70</v>
      </c>
      <c r="E366" s="161" t="s">
        <v>627</v>
      </c>
      <c r="F366" s="161" t="s">
        <v>628</v>
      </c>
      <c r="I366" s="152"/>
      <c r="J366" s="162">
        <f>BK366</f>
        <v>0</v>
      </c>
      <c r="L366" s="149"/>
      <c r="M366" s="154"/>
      <c r="N366" s="155"/>
      <c r="O366" s="155"/>
      <c r="P366" s="156">
        <f>SUM(P367:P378)</f>
        <v>0</v>
      </c>
      <c r="Q366" s="155"/>
      <c r="R366" s="156">
        <f>SUM(R367:R378)</f>
        <v>4.3226880000000002E-2</v>
      </c>
      <c r="S366" s="155"/>
      <c r="T366" s="157">
        <f>SUM(T367:T378)</f>
        <v>0</v>
      </c>
      <c r="AR366" s="150" t="s">
        <v>81</v>
      </c>
      <c r="AT366" s="158" t="s">
        <v>70</v>
      </c>
      <c r="AU366" s="158" t="s">
        <v>78</v>
      </c>
      <c r="AY366" s="150" t="s">
        <v>144</v>
      </c>
      <c r="BK366" s="159">
        <f>SUM(BK367:BK378)</f>
        <v>0</v>
      </c>
    </row>
    <row r="367" spans="2:65" s="1" customFormat="1" ht="31.5" customHeight="1">
      <c r="B367" s="163"/>
      <c r="C367" s="164" t="s">
        <v>629</v>
      </c>
      <c r="D367" s="164" t="s">
        <v>147</v>
      </c>
      <c r="E367" s="165" t="s">
        <v>630</v>
      </c>
      <c r="F367" s="166" t="s">
        <v>631</v>
      </c>
      <c r="G367" s="167" t="s">
        <v>169</v>
      </c>
      <c r="H367" s="168">
        <v>5.24</v>
      </c>
      <c r="I367" s="169"/>
      <c r="J367" s="170">
        <f>ROUND(I367*H367,2)</f>
        <v>0</v>
      </c>
      <c r="K367" s="166" t="s">
        <v>151</v>
      </c>
      <c r="L367" s="34"/>
      <c r="M367" s="171" t="s">
        <v>3</v>
      </c>
      <c r="N367" s="172" t="s">
        <v>42</v>
      </c>
      <c r="O367" s="35"/>
      <c r="P367" s="173">
        <f>O367*H367</f>
        <v>0</v>
      </c>
      <c r="Q367" s="173">
        <v>0</v>
      </c>
      <c r="R367" s="173">
        <f>Q367*H367</f>
        <v>0</v>
      </c>
      <c r="S367" s="173">
        <v>0</v>
      </c>
      <c r="T367" s="174">
        <f>S367*H367</f>
        <v>0</v>
      </c>
      <c r="AR367" s="17" t="s">
        <v>234</v>
      </c>
      <c r="AT367" s="17" t="s">
        <v>147</v>
      </c>
      <c r="AU367" s="17" t="s">
        <v>81</v>
      </c>
      <c r="AY367" s="17" t="s">
        <v>144</v>
      </c>
      <c r="BE367" s="175">
        <f>IF(N367="základní",J367,0)</f>
        <v>0</v>
      </c>
      <c r="BF367" s="175">
        <f>IF(N367="snížená",J367,0)</f>
        <v>0</v>
      </c>
      <c r="BG367" s="175">
        <f>IF(N367="zákl. přenesená",J367,0)</f>
        <v>0</v>
      </c>
      <c r="BH367" s="175">
        <f>IF(N367="sníž. přenesená",J367,0)</f>
        <v>0</v>
      </c>
      <c r="BI367" s="175">
        <f>IF(N367="nulová",J367,0)</f>
        <v>0</v>
      </c>
      <c r="BJ367" s="17" t="s">
        <v>78</v>
      </c>
      <c r="BK367" s="175">
        <f>ROUND(I367*H367,2)</f>
        <v>0</v>
      </c>
      <c r="BL367" s="17" t="s">
        <v>234</v>
      </c>
      <c r="BM367" s="17" t="s">
        <v>632</v>
      </c>
    </row>
    <row r="368" spans="2:65" s="11" customFormat="1">
      <c r="B368" s="176"/>
      <c r="D368" s="177" t="s">
        <v>154</v>
      </c>
      <c r="E368" s="178" t="s">
        <v>3</v>
      </c>
      <c r="F368" s="179" t="s">
        <v>633</v>
      </c>
      <c r="H368" s="180">
        <v>5.24</v>
      </c>
      <c r="I368" s="181"/>
      <c r="L368" s="176"/>
      <c r="M368" s="182"/>
      <c r="N368" s="183"/>
      <c r="O368" s="183"/>
      <c r="P368" s="183"/>
      <c r="Q368" s="183"/>
      <c r="R368" s="183"/>
      <c r="S368" s="183"/>
      <c r="T368" s="184"/>
      <c r="AT368" s="185" t="s">
        <v>154</v>
      </c>
      <c r="AU368" s="185" t="s">
        <v>81</v>
      </c>
      <c r="AV368" s="11" t="s">
        <v>81</v>
      </c>
      <c r="AW368" s="11" t="s">
        <v>34</v>
      </c>
      <c r="AX368" s="11" t="s">
        <v>78</v>
      </c>
      <c r="AY368" s="185" t="s">
        <v>144</v>
      </c>
    </row>
    <row r="369" spans="2:65" s="1" customFormat="1" ht="44.25" customHeight="1">
      <c r="B369" s="163"/>
      <c r="C369" s="206" t="s">
        <v>634</v>
      </c>
      <c r="D369" s="206" t="s">
        <v>213</v>
      </c>
      <c r="E369" s="207" t="s">
        <v>635</v>
      </c>
      <c r="F369" s="208" t="s">
        <v>636</v>
      </c>
      <c r="G369" s="209" t="s">
        <v>164</v>
      </c>
      <c r="H369" s="210">
        <v>2E-3</v>
      </c>
      <c r="I369" s="211"/>
      <c r="J369" s="212">
        <f>ROUND(I369*H369,2)</f>
        <v>0</v>
      </c>
      <c r="K369" s="208" t="s">
        <v>151</v>
      </c>
      <c r="L369" s="213"/>
      <c r="M369" s="214" t="s">
        <v>3</v>
      </c>
      <c r="N369" s="215" t="s">
        <v>42</v>
      </c>
      <c r="O369" s="35"/>
      <c r="P369" s="173">
        <f>O369*H369</f>
        <v>0</v>
      </c>
      <c r="Q369" s="173">
        <v>1</v>
      </c>
      <c r="R369" s="173">
        <f>Q369*H369</f>
        <v>2E-3</v>
      </c>
      <c r="S369" s="173">
        <v>0</v>
      </c>
      <c r="T369" s="174">
        <f>S369*H369</f>
        <v>0</v>
      </c>
      <c r="AR369" s="17" t="s">
        <v>340</v>
      </c>
      <c r="AT369" s="17" t="s">
        <v>213</v>
      </c>
      <c r="AU369" s="17" t="s">
        <v>81</v>
      </c>
      <c r="AY369" s="17" t="s">
        <v>144</v>
      </c>
      <c r="BE369" s="175">
        <f>IF(N369="základní",J369,0)</f>
        <v>0</v>
      </c>
      <c r="BF369" s="175">
        <f>IF(N369="snížená",J369,0)</f>
        <v>0</v>
      </c>
      <c r="BG369" s="175">
        <f>IF(N369="zákl. přenesená",J369,0)</f>
        <v>0</v>
      </c>
      <c r="BH369" s="175">
        <f>IF(N369="sníž. přenesená",J369,0)</f>
        <v>0</v>
      </c>
      <c r="BI369" s="175">
        <f>IF(N369="nulová",J369,0)</f>
        <v>0</v>
      </c>
      <c r="BJ369" s="17" t="s">
        <v>78</v>
      </c>
      <c r="BK369" s="175">
        <f>ROUND(I369*H369,2)</f>
        <v>0</v>
      </c>
      <c r="BL369" s="17" t="s">
        <v>234</v>
      </c>
      <c r="BM369" s="17" t="s">
        <v>637</v>
      </c>
    </row>
    <row r="370" spans="2:65" s="1" customFormat="1" ht="27">
      <c r="B370" s="34"/>
      <c r="D370" s="187" t="s">
        <v>217</v>
      </c>
      <c r="F370" s="216" t="s">
        <v>638</v>
      </c>
      <c r="I370" s="217"/>
      <c r="L370" s="34"/>
      <c r="M370" s="63"/>
      <c r="N370" s="35"/>
      <c r="O370" s="35"/>
      <c r="P370" s="35"/>
      <c r="Q370" s="35"/>
      <c r="R370" s="35"/>
      <c r="S370" s="35"/>
      <c r="T370" s="64"/>
      <c r="AT370" s="17" t="s">
        <v>217</v>
      </c>
      <c r="AU370" s="17" t="s">
        <v>81</v>
      </c>
    </row>
    <row r="371" spans="2:65" s="11" customFormat="1">
      <c r="B371" s="176"/>
      <c r="D371" s="177" t="s">
        <v>154</v>
      </c>
      <c r="F371" s="179" t="s">
        <v>639</v>
      </c>
      <c r="H371" s="180">
        <v>2E-3</v>
      </c>
      <c r="I371" s="181"/>
      <c r="L371" s="176"/>
      <c r="M371" s="182"/>
      <c r="N371" s="183"/>
      <c r="O371" s="183"/>
      <c r="P371" s="183"/>
      <c r="Q371" s="183"/>
      <c r="R371" s="183"/>
      <c r="S371" s="183"/>
      <c r="T371" s="184"/>
      <c r="AT371" s="185" t="s">
        <v>154</v>
      </c>
      <c r="AU371" s="185" t="s">
        <v>81</v>
      </c>
      <c r="AV371" s="11" t="s">
        <v>81</v>
      </c>
      <c r="AW371" s="11" t="s">
        <v>4</v>
      </c>
      <c r="AX371" s="11" t="s">
        <v>78</v>
      </c>
      <c r="AY371" s="185" t="s">
        <v>144</v>
      </c>
    </row>
    <row r="372" spans="2:65" s="1" customFormat="1" ht="22.5" customHeight="1">
      <c r="B372" s="163"/>
      <c r="C372" s="164" t="s">
        <v>640</v>
      </c>
      <c r="D372" s="164" t="s">
        <v>147</v>
      </c>
      <c r="E372" s="165" t="s">
        <v>641</v>
      </c>
      <c r="F372" s="166" t="s">
        <v>642</v>
      </c>
      <c r="G372" s="167" t="s">
        <v>169</v>
      </c>
      <c r="H372" s="168">
        <v>5.24</v>
      </c>
      <c r="I372" s="169"/>
      <c r="J372" s="170">
        <f>ROUND(I372*H372,2)</f>
        <v>0</v>
      </c>
      <c r="K372" s="166" t="s">
        <v>151</v>
      </c>
      <c r="L372" s="34"/>
      <c r="M372" s="171" t="s">
        <v>3</v>
      </c>
      <c r="N372" s="172" t="s">
        <v>42</v>
      </c>
      <c r="O372" s="35"/>
      <c r="P372" s="173">
        <f>O372*H372</f>
        <v>0</v>
      </c>
      <c r="Q372" s="173">
        <v>4.0000000000000002E-4</v>
      </c>
      <c r="R372" s="173">
        <f>Q372*H372</f>
        <v>2.0960000000000002E-3</v>
      </c>
      <c r="S372" s="173">
        <v>0</v>
      </c>
      <c r="T372" s="174">
        <f>S372*H372</f>
        <v>0</v>
      </c>
      <c r="AR372" s="17" t="s">
        <v>234</v>
      </c>
      <c r="AT372" s="17" t="s">
        <v>147</v>
      </c>
      <c r="AU372" s="17" t="s">
        <v>81</v>
      </c>
      <c r="AY372" s="17" t="s">
        <v>144</v>
      </c>
      <c r="BE372" s="175">
        <f>IF(N372="základní",J372,0)</f>
        <v>0</v>
      </c>
      <c r="BF372" s="175">
        <f>IF(N372="snížená",J372,0)</f>
        <v>0</v>
      </c>
      <c r="BG372" s="175">
        <f>IF(N372="zákl. přenesená",J372,0)</f>
        <v>0</v>
      </c>
      <c r="BH372" s="175">
        <f>IF(N372="sníž. přenesená",J372,0)</f>
        <v>0</v>
      </c>
      <c r="BI372" s="175">
        <f>IF(N372="nulová",J372,0)</f>
        <v>0</v>
      </c>
      <c r="BJ372" s="17" t="s">
        <v>78</v>
      </c>
      <c r="BK372" s="175">
        <f>ROUND(I372*H372,2)</f>
        <v>0</v>
      </c>
      <c r="BL372" s="17" t="s">
        <v>234</v>
      </c>
      <c r="BM372" s="17" t="s">
        <v>643</v>
      </c>
    </row>
    <row r="373" spans="2:65" s="11" customFormat="1">
      <c r="B373" s="176"/>
      <c r="D373" s="177" t="s">
        <v>154</v>
      </c>
      <c r="E373" s="178" t="s">
        <v>3</v>
      </c>
      <c r="F373" s="179" t="s">
        <v>633</v>
      </c>
      <c r="H373" s="180">
        <v>5.24</v>
      </c>
      <c r="I373" s="181"/>
      <c r="L373" s="176"/>
      <c r="M373" s="182"/>
      <c r="N373" s="183"/>
      <c r="O373" s="183"/>
      <c r="P373" s="183"/>
      <c r="Q373" s="183"/>
      <c r="R373" s="183"/>
      <c r="S373" s="183"/>
      <c r="T373" s="184"/>
      <c r="AT373" s="185" t="s">
        <v>154</v>
      </c>
      <c r="AU373" s="185" t="s">
        <v>81</v>
      </c>
      <c r="AV373" s="11" t="s">
        <v>81</v>
      </c>
      <c r="AW373" s="11" t="s">
        <v>34</v>
      </c>
      <c r="AX373" s="11" t="s">
        <v>78</v>
      </c>
      <c r="AY373" s="185" t="s">
        <v>144</v>
      </c>
    </row>
    <row r="374" spans="2:65" s="1" customFormat="1" ht="22.5" customHeight="1">
      <c r="B374" s="163"/>
      <c r="C374" s="206" t="s">
        <v>644</v>
      </c>
      <c r="D374" s="206" t="s">
        <v>213</v>
      </c>
      <c r="E374" s="207" t="s">
        <v>645</v>
      </c>
      <c r="F374" s="208" t="s">
        <v>646</v>
      </c>
      <c r="G374" s="209" t="s">
        <v>169</v>
      </c>
      <c r="H374" s="210">
        <v>6.0259999999999998</v>
      </c>
      <c r="I374" s="211"/>
      <c r="J374" s="212">
        <f>ROUND(I374*H374,2)</f>
        <v>0</v>
      </c>
      <c r="K374" s="208" t="s">
        <v>3</v>
      </c>
      <c r="L374" s="213"/>
      <c r="M374" s="214" t="s">
        <v>3</v>
      </c>
      <c r="N374" s="215" t="s">
        <v>42</v>
      </c>
      <c r="O374" s="35"/>
      <c r="P374" s="173">
        <f>O374*H374</f>
        <v>0</v>
      </c>
      <c r="Q374" s="173">
        <v>3.8800000000000002E-3</v>
      </c>
      <c r="R374" s="173">
        <f>Q374*H374</f>
        <v>2.338088E-2</v>
      </c>
      <c r="S374" s="173">
        <v>0</v>
      </c>
      <c r="T374" s="174">
        <f>S374*H374</f>
        <v>0</v>
      </c>
      <c r="AR374" s="17" t="s">
        <v>340</v>
      </c>
      <c r="AT374" s="17" t="s">
        <v>213</v>
      </c>
      <c r="AU374" s="17" t="s">
        <v>81</v>
      </c>
      <c r="AY374" s="17" t="s">
        <v>144</v>
      </c>
      <c r="BE374" s="175">
        <f>IF(N374="základní",J374,0)</f>
        <v>0</v>
      </c>
      <c r="BF374" s="175">
        <f>IF(N374="snížená",J374,0)</f>
        <v>0</v>
      </c>
      <c r="BG374" s="175">
        <f>IF(N374="zákl. přenesená",J374,0)</f>
        <v>0</v>
      </c>
      <c r="BH374" s="175">
        <f>IF(N374="sníž. přenesená",J374,0)</f>
        <v>0</v>
      </c>
      <c r="BI374" s="175">
        <f>IF(N374="nulová",J374,0)</f>
        <v>0</v>
      </c>
      <c r="BJ374" s="17" t="s">
        <v>78</v>
      </c>
      <c r="BK374" s="175">
        <f>ROUND(I374*H374,2)</f>
        <v>0</v>
      </c>
      <c r="BL374" s="17" t="s">
        <v>234</v>
      </c>
      <c r="BM374" s="17" t="s">
        <v>647</v>
      </c>
    </row>
    <row r="375" spans="2:65" s="11" customFormat="1">
      <c r="B375" s="176"/>
      <c r="D375" s="177" t="s">
        <v>154</v>
      </c>
      <c r="E375" s="178" t="s">
        <v>3</v>
      </c>
      <c r="F375" s="179" t="s">
        <v>648</v>
      </c>
      <c r="H375" s="180">
        <v>6.0259999999999998</v>
      </c>
      <c r="I375" s="181"/>
      <c r="L375" s="176"/>
      <c r="M375" s="182"/>
      <c r="N375" s="183"/>
      <c r="O375" s="183"/>
      <c r="P375" s="183"/>
      <c r="Q375" s="183"/>
      <c r="R375" s="183"/>
      <c r="S375" s="183"/>
      <c r="T375" s="184"/>
      <c r="AT375" s="185" t="s">
        <v>154</v>
      </c>
      <c r="AU375" s="185" t="s">
        <v>81</v>
      </c>
      <c r="AV375" s="11" t="s">
        <v>81</v>
      </c>
      <c r="AW375" s="11" t="s">
        <v>34</v>
      </c>
      <c r="AX375" s="11" t="s">
        <v>78</v>
      </c>
      <c r="AY375" s="185" t="s">
        <v>144</v>
      </c>
    </row>
    <row r="376" spans="2:65" s="1" customFormat="1" ht="22.5" customHeight="1">
      <c r="B376" s="163"/>
      <c r="C376" s="164" t="s">
        <v>649</v>
      </c>
      <c r="D376" s="164" t="s">
        <v>147</v>
      </c>
      <c r="E376" s="165" t="s">
        <v>650</v>
      </c>
      <c r="F376" s="166" t="s">
        <v>651</v>
      </c>
      <c r="G376" s="167" t="s">
        <v>169</v>
      </c>
      <c r="H376" s="168">
        <v>3.5</v>
      </c>
      <c r="I376" s="169"/>
      <c r="J376" s="170">
        <f>ROUND(I376*H376,2)</f>
        <v>0</v>
      </c>
      <c r="K376" s="166" t="s">
        <v>3</v>
      </c>
      <c r="L376" s="34"/>
      <c r="M376" s="171" t="s">
        <v>3</v>
      </c>
      <c r="N376" s="172" t="s">
        <v>42</v>
      </c>
      <c r="O376" s="35"/>
      <c r="P376" s="173">
        <f>O376*H376</f>
        <v>0</v>
      </c>
      <c r="Q376" s="173">
        <v>4.4999999999999997E-3</v>
      </c>
      <c r="R376" s="173">
        <f>Q376*H376</f>
        <v>1.575E-2</v>
      </c>
      <c r="S376" s="173">
        <v>0</v>
      </c>
      <c r="T376" s="174">
        <f>S376*H376</f>
        <v>0</v>
      </c>
      <c r="AR376" s="17" t="s">
        <v>234</v>
      </c>
      <c r="AT376" s="17" t="s">
        <v>147</v>
      </c>
      <c r="AU376" s="17" t="s">
        <v>81</v>
      </c>
      <c r="AY376" s="17" t="s">
        <v>144</v>
      </c>
      <c r="BE376" s="175">
        <f>IF(N376="základní",J376,0)</f>
        <v>0</v>
      </c>
      <c r="BF376" s="175">
        <f>IF(N376="snížená",J376,0)</f>
        <v>0</v>
      </c>
      <c r="BG376" s="175">
        <f>IF(N376="zákl. přenesená",J376,0)</f>
        <v>0</v>
      </c>
      <c r="BH376" s="175">
        <f>IF(N376="sníž. přenesená",J376,0)</f>
        <v>0</v>
      </c>
      <c r="BI376" s="175">
        <f>IF(N376="nulová",J376,0)</f>
        <v>0</v>
      </c>
      <c r="BJ376" s="17" t="s">
        <v>78</v>
      </c>
      <c r="BK376" s="175">
        <f>ROUND(I376*H376,2)</f>
        <v>0</v>
      </c>
      <c r="BL376" s="17" t="s">
        <v>234</v>
      </c>
      <c r="BM376" s="17" t="s">
        <v>652</v>
      </c>
    </row>
    <row r="377" spans="2:65" s="11" customFormat="1">
      <c r="B377" s="176"/>
      <c r="D377" s="177" t="s">
        <v>154</v>
      </c>
      <c r="E377" s="178" t="s">
        <v>3</v>
      </c>
      <c r="F377" s="179" t="s">
        <v>653</v>
      </c>
      <c r="H377" s="180">
        <v>3.5</v>
      </c>
      <c r="I377" s="181"/>
      <c r="L377" s="176"/>
      <c r="M377" s="182"/>
      <c r="N377" s="183"/>
      <c r="O377" s="183"/>
      <c r="P377" s="183"/>
      <c r="Q377" s="183"/>
      <c r="R377" s="183"/>
      <c r="S377" s="183"/>
      <c r="T377" s="184"/>
      <c r="AT377" s="185" t="s">
        <v>154</v>
      </c>
      <c r="AU377" s="185" t="s">
        <v>81</v>
      </c>
      <c r="AV377" s="11" t="s">
        <v>81</v>
      </c>
      <c r="AW377" s="11" t="s">
        <v>34</v>
      </c>
      <c r="AX377" s="11" t="s">
        <v>78</v>
      </c>
      <c r="AY377" s="185" t="s">
        <v>144</v>
      </c>
    </row>
    <row r="378" spans="2:65" s="1" customFormat="1" ht="44.25" customHeight="1">
      <c r="B378" s="163"/>
      <c r="C378" s="164" t="s">
        <v>654</v>
      </c>
      <c r="D378" s="164" t="s">
        <v>147</v>
      </c>
      <c r="E378" s="165" t="s">
        <v>655</v>
      </c>
      <c r="F378" s="166" t="s">
        <v>656</v>
      </c>
      <c r="G378" s="167" t="s">
        <v>164</v>
      </c>
      <c r="H378" s="168">
        <v>4.2999999999999997E-2</v>
      </c>
      <c r="I378" s="169"/>
      <c r="J378" s="170">
        <f>ROUND(I378*H378,2)</f>
        <v>0</v>
      </c>
      <c r="K378" s="166" t="s">
        <v>151</v>
      </c>
      <c r="L378" s="34"/>
      <c r="M378" s="171" t="s">
        <v>3</v>
      </c>
      <c r="N378" s="172" t="s">
        <v>42</v>
      </c>
      <c r="O378" s="35"/>
      <c r="P378" s="173">
        <f>O378*H378</f>
        <v>0</v>
      </c>
      <c r="Q378" s="173">
        <v>0</v>
      </c>
      <c r="R378" s="173">
        <f>Q378*H378</f>
        <v>0</v>
      </c>
      <c r="S378" s="173">
        <v>0</v>
      </c>
      <c r="T378" s="174">
        <f>S378*H378</f>
        <v>0</v>
      </c>
      <c r="AR378" s="17" t="s">
        <v>234</v>
      </c>
      <c r="AT378" s="17" t="s">
        <v>147</v>
      </c>
      <c r="AU378" s="17" t="s">
        <v>81</v>
      </c>
      <c r="AY378" s="17" t="s">
        <v>144</v>
      </c>
      <c r="BE378" s="175">
        <f>IF(N378="základní",J378,0)</f>
        <v>0</v>
      </c>
      <c r="BF378" s="175">
        <f>IF(N378="snížená",J378,0)</f>
        <v>0</v>
      </c>
      <c r="BG378" s="175">
        <f>IF(N378="zákl. přenesená",J378,0)</f>
        <v>0</v>
      </c>
      <c r="BH378" s="175">
        <f>IF(N378="sníž. přenesená",J378,0)</f>
        <v>0</v>
      </c>
      <c r="BI378" s="175">
        <f>IF(N378="nulová",J378,0)</f>
        <v>0</v>
      </c>
      <c r="BJ378" s="17" t="s">
        <v>78</v>
      </c>
      <c r="BK378" s="175">
        <f>ROUND(I378*H378,2)</f>
        <v>0</v>
      </c>
      <c r="BL378" s="17" t="s">
        <v>234</v>
      </c>
      <c r="BM378" s="17" t="s">
        <v>657</v>
      </c>
    </row>
    <row r="379" spans="2:65" s="10" customFormat="1" ht="29.85" customHeight="1">
      <c r="B379" s="149"/>
      <c r="D379" s="160" t="s">
        <v>70</v>
      </c>
      <c r="E379" s="161" t="s">
        <v>658</v>
      </c>
      <c r="F379" s="161" t="s">
        <v>659</v>
      </c>
      <c r="I379" s="152"/>
      <c r="J379" s="162">
        <f>BK379</f>
        <v>0</v>
      </c>
      <c r="L379" s="149"/>
      <c r="M379" s="154"/>
      <c r="N379" s="155"/>
      <c r="O379" s="155"/>
      <c r="P379" s="156">
        <f>SUM(P380:P390)</f>
        <v>0</v>
      </c>
      <c r="Q379" s="155"/>
      <c r="R379" s="156">
        <f>SUM(R380:R390)</f>
        <v>0.11042846000000001</v>
      </c>
      <c r="S379" s="155"/>
      <c r="T379" s="157">
        <f>SUM(T380:T390)</f>
        <v>0</v>
      </c>
      <c r="AR379" s="150" t="s">
        <v>81</v>
      </c>
      <c r="AT379" s="158" t="s">
        <v>70</v>
      </c>
      <c r="AU379" s="158" t="s">
        <v>78</v>
      </c>
      <c r="AY379" s="150" t="s">
        <v>144</v>
      </c>
      <c r="BK379" s="159">
        <f>SUM(BK380:BK390)</f>
        <v>0</v>
      </c>
    </row>
    <row r="380" spans="2:65" s="1" customFormat="1" ht="31.5" customHeight="1">
      <c r="B380" s="163"/>
      <c r="C380" s="164" t="s">
        <v>660</v>
      </c>
      <c r="D380" s="164" t="s">
        <v>147</v>
      </c>
      <c r="E380" s="165" t="s">
        <v>661</v>
      </c>
      <c r="F380" s="166" t="s">
        <v>662</v>
      </c>
      <c r="G380" s="167" t="s">
        <v>169</v>
      </c>
      <c r="H380" s="168">
        <v>2.8130000000000002</v>
      </c>
      <c r="I380" s="169"/>
      <c r="J380" s="170">
        <f>ROUND(I380*H380,2)</f>
        <v>0</v>
      </c>
      <c r="K380" s="166" t="s">
        <v>151</v>
      </c>
      <c r="L380" s="34"/>
      <c r="M380" s="171" t="s">
        <v>3</v>
      </c>
      <c r="N380" s="172" t="s">
        <v>42</v>
      </c>
      <c r="O380" s="35"/>
      <c r="P380" s="173">
        <f>O380*H380</f>
        <v>0</v>
      </c>
      <c r="Q380" s="173">
        <v>1.0200000000000001E-3</v>
      </c>
      <c r="R380" s="173">
        <f>Q380*H380</f>
        <v>2.8692600000000002E-3</v>
      </c>
      <c r="S380" s="173">
        <v>0</v>
      </c>
      <c r="T380" s="174">
        <f>S380*H380</f>
        <v>0</v>
      </c>
      <c r="AR380" s="17" t="s">
        <v>234</v>
      </c>
      <c r="AT380" s="17" t="s">
        <v>147</v>
      </c>
      <c r="AU380" s="17" t="s">
        <v>81</v>
      </c>
      <c r="AY380" s="17" t="s">
        <v>144</v>
      </c>
      <c r="BE380" s="175">
        <f>IF(N380="základní",J380,0)</f>
        <v>0</v>
      </c>
      <c r="BF380" s="175">
        <f>IF(N380="snížená",J380,0)</f>
        <v>0</v>
      </c>
      <c r="BG380" s="175">
        <f>IF(N380="zákl. přenesená",J380,0)</f>
        <v>0</v>
      </c>
      <c r="BH380" s="175">
        <f>IF(N380="sníž. přenesená",J380,0)</f>
        <v>0</v>
      </c>
      <c r="BI380" s="175">
        <f>IF(N380="nulová",J380,0)</f>
        <v>0</v>
      </c>
      <c r="BJ380" s="17" t="s">
        <v>78</v>
      </c>
      <c r="BK380" s="175">
        <f>ROUND(I380*H380,2)</f>
        <v>0</v>
      </c>
      <c r="BL380" s="17" t="s">
        <v>234</v>
      </c>
      <c r="BM380" s="17" t="s">
        <v>663</v>
      </c>
    </row>
    <row r="381" spans="2:65" s="12" customFormat="1">
      <c r="B381" s="186"/>
      <c r="D381" s="187" t="s">
        <v>154</v>
      </c>
      <c r="E381" s="188" t="s">
        <v>3</v>
      </c>
      <c r="F381" s="189" t="s">
        <v>664</v>
      </c>
      <c r="H381" s="190" t="s">
        <v>3</v>
      </c>
      <c r="I381" s="191"/>
      <c r="L381" s="186"/>
      <c r="M381" s="192"/>
      <c r="N381" s="193"/>
      <c r="O381" s="193"/>
      <c r="P381" s="193"/>
      <c r="Q381" s="193"/>
      <c r="R381" s="193"/>
      <c r="S381" s="193"/>
      <c r="T381" s="194"/>
      <c r="AT381" s="190" t="s">
        <v>154</v>
      </c>
      <c r="AU381" s="190" t="s">
        <v>81</v>
      </c>
      <c r="AV381" s="12" t="s">
        <v>78</v>
      </c>
      <c r="AW381" s="12" t="s">
        <v>34</v>
      </c>
      <c r="AX381" s="12" t="s">
        <v>71</v>
      </c>
      <c r="AY381" s="190" t="s">
        <v>144</v>
      </c>
    </row>
    <row r="382" spans="2:65" s="11" customFormat="1">
      <c r="B382" s="176"/>
      <c r="D382" s="177" t="s">
        <v>154</v>
      </c>
      <c r="E382" s="178" t="s">
        <v>3</v>
      </c>
      <c r="F382" s="179" t="s">
        <v>665</v>
      </c>
      <c r="H382" s="180">
        <v>2.8130000000000002</v>
      </c>
      <c r="I382" s="181"/>
      <c r="L382" s="176"/>
      <c r="M382" s="182"/>
      <c r="N382" s="183"/>
      <c r="O382" s="183"/>
      <c r="P382" s="183"/>
      <c r="Q382" s="183"/>
      <c r="R382" s="183"/>
      <c r="S382" s="183"/>
      <c r="T382" s="184"/>
      <c r="AT382" s="185" t="s">
        <v>154</v>
      </c>
      <c r="AU382" s="185" t="s">
        <v>81</v>
      </c>
      <c r="AV382" s="11" t="s">
        <v>81</v>
      </c>
      <c r="AW382" s="11" t="s">
        <v>34</v>
      </c>
      <c r="AX382" s="11" t="s">
        <v>78</v>
      </c>
      <c r="AY382" s="185" t="s">
        <v>144</v>
      </c>
    </row>
    <row r="383" spans="2:65" s="1" customFormat="1" ht="22.5" customHeight="1">
      <c r="B383" s="163"/>
      <c r="C383" s="206" t="s">
        <v>666</v>
      </c>
      <c r="D383" s="206" t="s">
        <v>213</v>
      </c>
      <c r="E383" s="207" t="s">
        <v>667</v>
      </c>
      <c r="F383" s="208" t="s">
        <v>668</v>
      </c>
      <c r="G383" s="209" t="s">
        <v>169</v>
      </c>
      <c r="H383" s="210">
        <v>2.9540000000000002</v>
      </c>
      <c r="I383" s="211"/>
      <c r="J383" s="212">
        <f>ROUND(I383*H383,2)</f>
        <v>0</v>
      </c>
      <c r="K383" s="208" t="s">
        <v>3</v>
      </c>
      <c r="L383" s="213"/>
      <c r="M383" s="214" t="s">
        <v>3</v>
      </c>
      <c r="N383" s="215" t="s">
        <v>42</v>
      </c>
      <c r="O383" s="35"/>
      <c r="P383" s="173">
        <f>O383*H383</f>
        <v>0</v>
      </c>
      <c r="Q383" s="173">
        <v>3.1E-2</v>
      </c>
      <c r="R383" s="173">
        <f>Q383*H383</f>
        <v>9.1574000000000003E-2</v>
      </c>
      <c r="S383" s="173">
        <v>0</v>
      </c>
      <c r="T383" s="174">
        <f>S383*H383</f>
        <v>0</v>
      </c>
      <c r="AR383" s="17" t="s">
        <v>340</v>
      </c>
      <c r="AT383" s="17" t="s">
        <v>213</v>
      </c>
      <c r="AU383" s="17" t="s">
        <v>81</v>
      </c>
      <c r="AY383" s="17" t="s">
        <v>144</v>
      </c>
      <c r="BE383" s="175">
        <f>IF(N383="základní",J383,0)</f>
        <v>0</v>
      </c>
      <c r="BF383" s="175">
        <f>IF(N383="snížená",J383,0)</f>
        <v>0</v>
      </c>
      <c r="BG383" s="175">
        <f>IF(N383="zákl. přenesená",J383,0)</f>
        <v>0</v>
      </c>
      <c r="BH383" s="175">
        <f>IF(N383="sníž. přenesená",J383,0)</f>
        <v>0</v>
      </c>
      <c r="BI383" s="175">
        <f>IF(N383="nulová",J383,0)</f>
        <v>0</v>
      </c>
      <c r="BJ383" s="17" t="s">
        <v>78</v>
      </c>
      <c r="BK383" s="175">
        <f>ROUND(I383*H383,2)</f>
        <v>0</v>
      </c>
      <c r="BL383" s="17" t="s">
        <v>234</v>
      </c>
      <c r="BM383" s="17" t="s">
        <v>669</v>
      </c>
    </row>
    <row r="384" spans="2:65" s="11" customFormat="1">
      <c r="B384" s="176"/>
      <c r="D384" s="177" t="s">
        <v>154</v>
      </c>
      <c r="E384" s="178" t="s">
        <v>3</v>
      </c>
      <c r="F384" s="179" t="s">
        <v>670</v>
      </c>
      <c r="H384" s="180">
        <v>2.9540000000000002</v>
      </c>
      <c r="I384" s="181"/>
      <c r="L384" s="176"/>
      <c r="M384" s="182"/>
      <c r="N384" s="183"/>
      <c r="O384" s="183"/>
      <c r="P384" s="183"/>
      <c r="Q384" s="183"/>
      <c r="R384" s="183"/>
      <c r="S384" s="183"/>
      <c r="T384" s="184"/>
      <c r="AT384" s="185" t="s">
        <v>154</v>
      </c>
      <c r="AU384" s="185" t="s">
        <v>81</v>
      </c>
      <c r="AV384" s="11" t="s">
        <v>81</v>
      </c>
      <c r="AW384" s="11" t="s">
        <v>34</v>
      </c>
      <c r="AX384" s="11" t="s">
        <v>78</v>
      </c>
      <c r="AY384" s="185" t="s">
        <v>144</v>
      </c>
    </row>
    <row r="385" spans="2:65" s="1" customFormat="1" ht="31.5" customHeight="1">
      <c r="B385" s="163"/>
      <c r="C385" s="164" t="s">
        <v>419</v>
      </c>
      <c r="D385" s="164" t="s">
        <v>147</v>
      </c>
      <c r="E385" s="165" t="s">
        <v>671</v>
      </c>
      <c r="F385" s="166" t="s">
        <v>672</v>
      </c>
      <c r="G385" s="167" t="s">
        <v>169</v>
      </c>
      <c r="H385" s="168">
        <v>0.91</v>
      </c>
      <c r="I385" s="169"/>
      <c r="J385" s="170">
        <f>ROUND(I385*H385,2)</f>
        <v>0</v>
      </c>
      <c r="K385" s="166" t="s">
        <v>151</v>
      </c>
      <c r="L385" s="34"/>
      <c r="M385" s="171" t="s">
        <v>3</v>
      </c>
      <c r="N385" s="172" t="s">
        <v>42</v>
      </c>
      <c r="O385" s="35"/>
      <c r="P385" s="173">
        <f>O385*H385</f>
        <v>0</v>
      </c>
      <c r="Q385" s="173">
        <v>1.0200000000000001E-3</v>
      </c>
      <c r="R385" s="173">
        <f>Q385*H385</f>
        <v>9.2820000000000012E-4</v>
      </c>
      <c r="S385" s="173">
        <v>0</v>
      </c>
      <c r="T385" s="174">
        <f>S385*H385</f>
        <v>0</v>
      </c>
      <c r="AR385" s="17" t="s">
        <v>234</v>
      </c>
      <c r="AT385" s="17" t="s">
        <v>147</v>
      </c>
      <c r="AU385" s="17" t="s">
        <v>81</v>
      </c>
      <c r="AY385" s="17" t="s">
        <v>144</v>
      </c>
      <c r="BE385" s="175">
        <f>IF(N385="základní",J385,0)</f>
        <v>0</v>
      </c>
      <c r="BF385" s="175">
        <f>IF(N385="snížená",J385,0)</f>
        <v>0</v>
      </c>
      <c r="BG385" s="175">
        <f>IF(N385="zákl. přenesená",J385,0)</f>
        <v>0</v>
      </c>
      <c r="BH385" s="175">
        <f>IF(N385="sníž. přenesená",J385,0)</f>
        <v>0</v>
      </c>
      <c r="BI385" s="175">
        <f>IF(N385="nulová",J385,0)</f>
        <v>0</v>
      </c>
      <c r="BJ385" s="17" t="s">
        <v>78</v>
      </c>
      <c r="BK385" s="175">
        <f>ROUND(I385*H385,2)</f>
        <v>0</v>
      </c>
      <c r="BL385" s="17" t="s">
        <v>234</v>
      </c>
      <c r="BM385" s="17" t="s">
        <v>673</v>
      </c>
    </row>
    <row r="386" spans="2:65" s="12" customFormat="1">
      <c r="B386" s="186"/>
      <c r="D386" s="187" t="s">
        <v>154</v>
      </c>
      <c r="E386" s="188" t="s">
        <v>3</v>
      </c>
      <c r="F386" s="189" t="s">
        <v>664</v>
      </c>
      <c r="H386" s="190" t="s">
        <v>3</v>
      </c>
      <c r="I386" s="191"/>
      <c r="L386" s="186"/>
      <c r="M386" s="192"/>
      <c r="N386" s="193"/>
      <c r="O386" s="193"/>
      <c r="P386" s="193"/>
      <c r="Q386" s="193"/>
      <c r="R386" s="193"/>
      <c r="S386" s="193"/>
      <c r="T386" s="194"/>
      <c r="AT386" s="190" t="s">
        <v>154</v>
      </c>
      <c r="AU386" s="190" t="s">
        <v>81</v>
      </c>
      <c r="AV386" s="12" t="s">
        <v>78</v>
      </c>
      <c r="AW386" s="12" t="s">
        <v>34</v>
      </c>
      <c r="AX386" s="12" t="s">
        <v>71</v>
      </c>
      <c r="AY386" s="190" t="s">
        <v>144</v>
      </c>
    </row>
    <row r="387" spans="2:65" s="11" customFormat="1">
      <c r="B387" s="176"/>
      <c r="D387" s="177" t="s">
        <v>154</v>
      </c>
      <c r="E387" s="178" t="s">
        <v>3</v>
      </c>
      <c r="F387" s="179" t="s">
        <v>674</v>
      </c>
      <c r="H387" s="180">
        <v>0.91</v>
      </c>
      <c r="I387" s="181"/>
      <c r="L387" s="176"/>
      <c r="M387" s="182"/>
      <c r="N387" s="183"/>
      <c r="O387" s="183"/>
      <c r="P387" s="183"/>
      <c r="Q387" s="183"/>
      <c r="R387" s="183"/>
      <c r="S387" s="183"/>
      <c r="T387" s="184"/>
      <c r="AT387" s="185" t="s">
        <v>154</v>
      </c>
      <c r="AU387" s="185" t="s">
        <v>81</v>
      </c>
      <c r="AV387" s="11" t="s">
        <v>81</v>
      </c>
      <c r="AW387" s="11" t="s">
        <v>34</v>
      </c>
      <c r="AX387" s="11" t="s">
        <v>78</v>
      </c>
      <c r="AY387" s="185" t="s">
        <v>144</v>
      </c>
    </row>
    <row r="388" spans="2:65" s="1" customFormat="1" ht="22.5" customHeight="1">
      <c r="B388" s="163"/>
      <c r="C388" s="206" t="s">
        <v>427</v>
      </c>
      <c r="D388" s="206" t="s">
        <v>213</v>
      </c>
      <c r="E388" s="207" t="s">
        <v>675</v>
      </c>
      <c r="F388" s="208" t="s">
        <v>676</v>
      </c>
      <c r="G388" s="209" t="s">
        <v>169</v>
      </c>
      <c r="H388" s="210">
        <v>0.95599999999999996</v>
      </c>
      <c r="I388" s="211"/>
      <c r="J388" s="212">
        <f>ROUND(I388*H388,2)</f>
        <v>0</v>
      </c>
      <c r="K388" s="208" t="s">
        <v>3</v>
      </c>
      <c r="L388" s="213"/>
      <c r="M388" s="214" t="s">
        <v>3</v>
      </c>
      <c r="N388" s="215" t="s">
        <v>42</v>
      </c>
      <c r="O388" s="35"/>
      <c r="P388" s="173">
        <f>O388*H388</f>
        <v>0</v>
      </c>
      <c r="Q388" s="173">
        <v>1.575E-2</v>
      </c>
      <c r="R388" s="173">
        <f>Q388*H388</f>
        <v>1.5056999999999999E-2</v>
      </c>
      <c r="S388" s="173">
        <v>0</v>
      </c>
      <c r="T388" s="174">
        <f>S388*H388</f>
        <v>0</v>
      </c>
      <c r="AR388" s="17" t="s">
        <v>340</v>
      </c>
      <c r="AT388" s="17" t="s">
        <v>213</v>
      </c>
      <c r="AU388" s="17" t="s">
        <v>81</v>
      </c>
      <c r="AY388" s="17" t="s">
        <v>144</v>
      </c>
      <c r="BE388" s="175">
        <f>IF(N388="základní",J388,0)</f>
        <v>0</v>
      </c>
      <c r="BF388" s="175">
        <f>IF(N388="snížená",J388,0)</f>
        <v>0</v>
      </c>
      <c r="BG388" s="175">
        <f>IF(N388="zákl. přenesená",J388,0)</f>
        <v>0</v>
      </c>
      <c r="BH388" s="175">
        <f>IF(N388="sníž. přenesená",J388,0)</f>
        <v>0</v>
      </c>
      <c r="BI388" s="175">
        <f>IF(N388="nulová",J388,0)</f>
        <v>0</v>
      </c>
      <c r="BJ388" s="17" t="s">
        <v>78</v>
      </c>
      <c r="BK388" s="175">
        <f>ROUND(I388*H388,2)</f>
        <v>0</v>
      </c>
      <c r="BL388" s="17" t="s">
        <v>234</v>
      </c>
      <c r="BM388" s="17" t="s">
        <v>677</v>
      </c>
    </row>
    <row r="389" spans="2:65" s="11" customFormat="1">
      <c r="B389" s="176"/>
      <c r="D389" s="177" t="s">
        <v>154</v>
      </c>
      <c r="E389" s="178" t="s">
        <v>3</v>
      </c>
      <c r="F389" s="179" t="s">
        <v>678</v>
      </c>
      <c r="H389" s="180">
        <v>0.95599999999999996</v>
      </c>
      <c r="I389" s="181"/>
      <c r="L389" s="176"/>
      <c r="M389" s="182"/>
      <c r="N389" s="183"/>
      <c r="O389" s="183"/>
      <c r="P389" s="183"/>
      <c r="Q389" s="183"/>
      <c r="R389" s="183"/>
      <c r="S389" s="183"/>
      <c r="T389" s="184"/>
      <c r="AT389" s="185" t="s">
        <v>154</v>
      </c>
      <c r="AU389" s="185" t="s">
        <v>81</v>
      </c>
      <c r="AV389" s="11" t="s">
        <v>81</v>
      </c>
      <c r="AW389" s="11" t="s">
        <v>34</v>
      </c>
      <c r="AX389" s="11" t="s">
        <v>78</v>
      </c>
      <c r="AY389" s="185" t="s">
        <v>144</v>
      </c>
    </row>
    <row r="390" spans="2:65" s="1" customFormat="1" ht="44.25" customHeight="1">
      <c r="B390" s="163"/>
      <c r="C390" s="164" t="s">
        <v>474</v>
      </c>
      <c r="D390" s="164" t="s">
        <v>147</v>
      </c>
      <c r="E390" s="165" t="s">
        <v>679</v>
      </c>
      <c r="F390" s="166" t="s">
        <v>680</v>
      </c>
      <c r="G390" s="167" t="s">
        <v>164</v>
      </c>
      <c r="H390" s="168">
        <v>0.11</v>
      </c>
      <c r="I390" s="169"/>
      <c r="J390" s="170">
        <f>ROUND(I390*H390,2)</f>
        <v>0</v>
      </c>
      <c r="K390" s="166" t="s">
        <v>151</v>
      </c>
      <c r="L390" s="34"/>
      <c r="M390" s="171" t="s">
        <v>3</v>
      </c>
      <c r="N390" s="172" t="s">
        <v>42</v>
      </c>
      <c r="O390" s="35"/>
      <c r="P390" s="173">
        <f>O390*H390</f>
        <v>0</v>
      </c>
      <c r="Q390" s="173">
        <v>0</v>
      </c>
      <c r="R390" s="173">
        <f>Q390*H390</f>
        <v>0</v>
      </c>
      <c r="S390" s="173">
        <v>0</v>
      </c>
      <c r="T390" s="174">
        <f>S390*H390</f>
        <v>0</v>
      </c>
      <c r="AR390" s="17" t="s">
        <v>234</v>
      </c>
      <c r="AT390" s="17" t="s">
        <v>147</v>
      </c>
      <c r="AU390" s="17" t="s">
        <v>81</v>
      </c>
      <c r="AY390" s="17" t="s">
        <v>144</v>
      </c>
      <c r="BE390" s="175">
        <f>IF(N390="základní",J390,0)</f>
        <v>0</v>
      </c>
      <c r="BF390" s="175">
        <f>IF(N390="snížená",J390,0)</f>
        <v>0</v>
      </c>
      <c r="BG390" s="175">
        <f>IF(N390="zákl. přenesená",J390,0)</f>
        <v>0</v>
      </c>
      <c r="BH390" s="175">
        <f>IF(N390="sníž. přenesená",J390,0)</f>
        <v>0</v>
      </c>
      <c r="BI390" s="175">
        <f>IF(N390="nulová",J390,0)</f>
        <v>0</v>
      </c>
      <c r="BJ390" s="17" t="s">
        <v>78</v>
      </c>
      <c r="BK390" s="175">
        <f>ROUND(I390*H390,2)</f>
        <v>0</v>
      </c>
      <c r="BL390" s="17" t="s">
        <v>234</v>
      </c>
      <c r="BM390" s="17" t="s">
        <v>681</v>
      </c>
    </row>
    <row r="391" spans="2:65" s="10" customFormat="1" ht="29.85" customHeight="1">
      <c r="B391" s="149"/>
      <c r="D391" s="160" t="s">
        <v>70</v>
      </c>
      <c r="E391" s="161" t="s">
        <v>682</v>
      </c>
      <c r="F391" s="161" t="s">
        <v>683</v>
      </c>
      <c r="I391" s="152"/>
      <c r="J391" s="162">
        <f>BK391</f>
        <v>0</v>
      </c>
      <c r="L391" s="149"/>
      <c r="M391" s="154"/>
      <c r="N391" s="155"/>
      <c r="O391" s="155"/>
      <c r="P391" s="156">
        <f>SUM(P392:P394)</f>
        <v>0</v>
      </c>
      <c r="Q391" s="155"/>
      <c r="R391" s="156">
        <f>SUM(R392:R394)</f>
        <v>0</v>
      </c>
      <c r="S391" s="155"/>
      <c r="T391" s="157">
        <f>SUM(T392:T394)</f>
        <v>0</v>
      </c>
      <c r="AR391" s="150" t="s">
        <v>81</v>
      </c>
      <c r="AT391" s="158" t="s">
        <v>70</v>
      </c>
      <c r="AU391" s="158" t="s">
        <v>78</v>
      </c>
      <c r="AY391" s="150" t="s">
        <v>144</v>
      </c>
      <c r="BK391" s="159">
        <f>SUM(BK392:BK394)</f>
        <v>0</v>
      </c>
    </row>
    <row r="392" spans="2:65" s="1" customFormat="1" ht="22.5" customHeight="1">
      <c r="B392" s="163"/>
      <c r="C392" s="164" t="s">
        <v>684</v>
      </c>
      <c r="D392" s="164" t="s">
        <v>147</v>
      </c>
      <c r="E392" s="165" t="s">
        <v>685</v>
      </c>
      <c r="F392" s="166" t="s">
        <v>683</v>
      </c>
      <c r="G392" s="167" t="s">
        <v>686</v>
      </c>
      <c r="H392" s="168">
        <v>1</v>
      </c>
      <c r="I392" s="169"/>
      <c r="J392" s="170">
        <f>ROUND(I392*H392,2)</f>
        <v>0</v>
      </c>
      <c r="K392" s="166" t="s">
        <v>3</v>
      </c>
      <c r="L392" s="34"/>
      <c r="M392" s="171" t="s">
        <v>3</v>
      </c>
      <c r="N392" s="172" t="s">
        <v>42</v>
      </c>
      <c r="O392" s="35"/>
      <c r="P392" s="173">
        <f>O392*H392</f>
        <v>0</v>
      </c>
      <c r="Q392" s="173">
        <v>0</v>
      </c>
      <c r="R392" s="173">
        <f>Q392*H392</f>
        <v>0</v>
      </c>
      <c r="S392" s="173">
        <v>0</v>
      </c>
      <c r="T392" s="174">
        <f>S392*H392</f>
        <v>0</v>
      </c>
      <c r="AR392" s="17" t="s">
        <v>234</v>
      </c>
      <c r="AT392" s="17" t="s">
        <v>147</v>
      </c>
      <c r="AU392" s="17" t="s">
        <v>81</v>
      </c>
      <c r="AY392" s="17" t="s">
        <v>144</v>
      </c>
      <c r="BE392" s="175">
        <f>IF(N392="základní",J392,0)</f>
        <v>0</v>
      </c>
      <c r="BF392" s="175">
        <f>IF(N392="snížená",J392,0)</f>
        <v>0</v>
      </c>
      <c r="BG392" s="175">
        <f>IF(N392="zákl. přenesená",J392,0)</f>
        <v>0</v>
      </c>
      <c r="BH392" s="175">
        <f>IF(N392="sníž. přenesená",J392,0)</f>
        <v>0</v>
      </c>
      <c r="BI392" s="175">
        <f>IF(N392="nulová",J392,0)</f>
        <v>0</v>
      </c>
      <c r="BJ392" s="17" t="s">
        <v>78</v>
      </c>
      <c r="BK392" s="175">
        <f>ROUND(I392*H392,2)</f>
        <v>0</v>
      </c>
      <c r="BL392" s="17" t="s">
        <v>234</v>
      </c>
      <c r="BM392" s="17" t="s">
        <v>687</v>
      </c>
    </row>
    <row r="393" spans="2:65" s="12" customFormat="1">
      <c r="B393" s="186"/>
      <c r="D393" s="187" t="s">
        <v>154</v>
      </c>
      <c r="E393" s="188" t="s">
        <v>3</v>
      </c>
      <c r="F393" s="189" t="s">
        <v>688</v>
      </c>
      <c r="H393" s="190" t="s">
        <v>3</v>
      </c>
      <c r="I393" s="191"/>
      <c r="L393" s="186"/>
      <c r="M393" s="192"/>
      <c r="N393" s="193"/>
      <c r="O393" s="193"/>
      <c r="P393" s="193"/>
      <c r="Q393" s="193"/>
      <c r="R393" s="193"/>
      <c r="S393" s="193"/>
      <c r="T393" s="194"/>
      <c r="AT393" s="190" t="s">
        <v>154</v>
      </c>
      <c r="AU393" s="190" t="s">
        <v>81</v>
      </c>
      <c r="AV393" s="12" t="s">
        <v>78</v>
      </c>
      <c r="AW393" s="12" t="s">
        <v>34</v>
      </c>
      <c r="AX393" s="12" t="s">
        <v>71</v>
      </c>
      <c r="AY393" s="190" t="s">
        <v>144</v>
      </c>
    </row>
    <row r="394" spans="2:65" s="11" customFormat="1">
      <c r="B394" s="176"/>
      <c r="D394" s="187" t="s">
        <v>154</v>
      </c>
      <c r="E394" s="185" t="s">
        <v>3</v>
      </c>
      <c r="F394" s="195" t="s">
        <v>78</v>
      </c>
      <c r="H394" s="196">
        <v>1</v>
      </c>
      <c r="I394" s="181"/>
      <c r="L394" s="176"/>
      <c r="M394" s="182"/>
      <c r="N394" s="183"/>
      <c r="O394" s="183"/>
      <c r="P394" s="183"/>
      <c r="Q394" s="183"/>
      <c r="R394" s="183"/>
      <c r="S394" s="183"/>
      <c r="T394" s="184"/>
      <c r="AT394" s="185" t="s">
        <v>154</v>
      </c>
      <c r="AU394" s="185" t="s">
        <v>81</v>
      </c>
      <c r="AV394" s="11" t="s">
        <v>81</v>
      </c>
      <c r="AW394" s="11" t="s">
        <v>34</v>
      </c>
      <c r="AX394" s="11" t="s">
        <v>78</v>
      </c>
      <c r="AY394" s="185" t="s">
        <v>144</v>
      </c>
    </row>
    <row r="395" spans="2:65" s="10" customFormat="1" ht="29.85" customHeight="1">
      <c r="B395" s="149"/>
      <c r="D395" s="160" t="s">
        <v>70</v>
      </c>
      <c r="E395" s="161" t="s">
        <v>689</v>
      </c>
      <c r="F395" s="161" t="s">
        <v>690</v>
      </c>
      <c r="I395" s="152"/>
      <c r="J395" s="162">
        <f>BK395</f>
        <v>0</v>
      </c>
      <c r="L395" s="149"/>
      <c r="M395" s="154"/>
      <c r="N395" s="155"/>
      <c r="O395" s="155"/>
      <c r="P395" s="156">
        <f>SUM(P396:P398)</f>
        <v>0</v>
      </c>
      <c r="Q395" s="155"/>
      <c r="R395" s="156">
        <f>SUM(R396:R398)</f>
        <v>0</v>
      </c>
      <c r="S395" s="155"/>
      <c r="T395" s="157">
        <f>SUM(T396:T398)</f>
        <v>0</v>
      </c>
      <c r="AR395" s="150" t="s">
        <v>81</v>
      </c>
      <c r="AT395" s="158" t="s">
        <v>70</v>
      </c>
      <c r="AU395" s="158" t="s">
        <v>78</v>
      </c>
      <c r="AY395" s="150" t="s">
        <v>144</v>
      </c>
      <c r="BK395" s="159">
        <f>SUM(BK396:BK398)</f>
        <v>0</v>
      </c>
    </row>
    <row r="396" spans="2:65" s="1" customFormat="1" ht="22.5" customHeight="1">
      <c r="B396" s="163"/>
      <c r="C396" s="164" t="s">
        <v>691</v>
      </c>
      <c r="D396" s="164" t="s">
        <v>147</v>
      </c>
      <c r="E396" s="165" t="s">
        <v>692</v>
      </c>
      <c r="F396" s="166" t="s">
        <v>690</v>
      </c>
      <c r="G396" s="167" t="s">
        <v>686</v>
      </c>
      <c r="H396" s="168">
        <v>1</v>
      </c>
      <c r="I396" s="169"/>
      <c r="J396" s="170">
        <f>ROUND(I396*H396,2)</f>
        <v>0</v>
      </c>
      <c r="K396" s="166" t="s">
        <v>3</v>
      </c>
      <c r="L396" s="34"/>
      <c r="M396" s="171" t="s">
        <v>3</v>
      </c>
      <c r="N396" s="172" t="s">
        <v>42</v>
      </c>
      <c r="O396" s="35"/>
      <c r="P396" s="173">
        <f>O396*H396</f>
        <v>0</v>
      </c>
      <c r="Q396" s="173">
        <v>0</v>
      </c>
      <c r="R396" s="173">
        <f>Q396*H396</f>
        <v>0</v>
      </c>
      <c r="S396" s="173">
        <v>0</v>
      </c>
      <c r="T396" s="174">
        <f>S396*H396</f>
        <v>0</v>
      </c>
      <c r="AR396" s="17" t="s">
        <v>234</v>
      </c>
      <c r="AT396" s="17" t="s">
        <v>147</v>
      </c>
      <c r="AU396" s="17" t="s">
        <v>81</v>
      </c>
      <c r="AY396" s="17" t="s">
        <v>144</v>
      </c>
      <c r="BE396" s="175">
        <f>IF(N396="základní",J396,0)</f>
        <v>0</v>
      </c>
      <c r="BF396" s="175">
        <f>IF(N396="snížená",J396,0)</f>
        <v>0</v>
      </c>
      <c r="BG396" s="175">
        <f>IF(N396="zákl. přenesená",J396,0)</f>
        <v>0</v>
      </c>
      <c r="BH396" s="175">
        <f>IF(N396="sníž. přenesená",J396,0)</f>
        <v>0</v>
      </c>
      <c r="BI396" s="175">
        <f>IF(N396="nulová",J396,0)</f>
        <v>0</v>
      </c>
      <c r="BJ396" s="17" t="s">
        <v>78</v>
      </c>
      <c r="BK396" s="175">
        <f>ROUND(I396*H396,2)</f>
        <v>0</v>
      </c>
      <c r="BL396" s="17" t="s">
        <v>234</v>
      </c>
      <c r="BM396" s="17" t="s">
        <v>693</v>
      </c>
    </row>
    <row r="397" spans="2:65" s="12" customFormat="1">
      <c r="B397" s="186"/>
      <c r="D397" s="187" t="s">
        <v>154</v>
      </c>
      <c r="E397" s="188" t="s">
        <v>3</v>
      </c>
      <c r="F397" s="189" t="s">
        <v>688</v>
      </c>
      <c r="H397" s="190" t="s">
        <v>3</v>
      </c>
      <c r="I397" s="191"/>
      <c r="L397" s="186"/>
      <c r="M397" s="192"/>
      <c r="N397" s="193"/>
      <c r="O397" s="193"/>
      <c r="P397" s="193"/>
      <c r="Q397" s="193"/>
      <c r="R397" s="193"/>
      <c r="S397" s="193"/>
      <c r="T397" s="194"/>
      <c r="AT397" s="190" t="s">
        <v>154</v>
      </c>
      <c r="AU397" s="190" t="s">
        <v>81</v>
      </c>
      <c r="AV397" s="12" t="s">
        <v>78</v>
      </c>
      <c r="AW397" s="12" t="s">
        <v>34</v>
      </c>
      <c r="AX397" s="12" t="s">
        <v>71</v>
      </c>
      <c r="AY397" s="190" t="s">
        <v>144</v>
      </c>
    </row>
    <row r="398" spans="2:65" s="11" customFormat="1">
      <c r="B398" s="176"/>
      <c r="D398" s="187" t="s">
        <v>154</v>
      </c>
      <c r="E398" s="185" t="s">
        <v>3</v>
      </c>
      <c r="F398" s="195" t="s">
        <v>78</v>
      </c>
      <c r="H398" s="196">
        <v>1</v>
      </c>
      <c r="I398" s="181"/>
      <c r="L398" s="176"/>
      <c r="M398" s="182"/>
      <c r="N398" s="183"/>
      <c r="O398" s="183"/>
      <c r="P398" s="183"/>
      <c r="Q398" s="183"/>
      <c r="R398" s="183"/>
      <c r="S398" s="183"/>
      <c r="T398" s="184"/>
      <c r="AT398" s="185" t="s">
        <v>154</v>
      </c>
      <c r="AU398" s="185" t="s">
        <v>81</v>
      </c>
      <c r="AV398" s="11" t="s">
        <v>81</v>
      </c>
      <c r="AW398" s="11" t="s">
        <v>34</v>
      </c>
      <c r="AX398" s="11" t="s">
        <v>78</v>
      </c>
      <c r="AY398" s="185" t="s">
        <v>144</v>
      </c>
    </row>
    <row r="399" spans="2:65" s="10" customFormat="1" ht="29.85" customHeight="1">
      <c r="B399" s="149"/>
      <c r="D399" s="160" t="s">
        <v>70</v>
      </c>
      <c r="E399" s="161" t="s">
        <v>694</v>
      </c>
      <c r="F399" s="161" t="s">
        <v>695</v>
      </c>
      <c r="I399" s="152"/>
      <c r="J399" s="162">
        <f>BK399</f>
        <v>0</v>
      </c>
      <c r="L399" s="149"/>
      <c r="M399" s="154"/>
      <c r="N399" s="155"/>
      <c r="O399" s="155"/>
      <c r="P399" s="156">
        <f>SUM(P400:P402)</f>
        <v>0</v>
      </c>
      <c r="Q399" s="155"/>
      <c r="R399" s="156">
        <f>SUM(R400:R402)</f>
        <v>4.9980000000000007E-3</v>
      </c>
      <c r="S399" s="155"/>
      <c r="T399" s="157">
        <f>SUM(T400:T402)</f>
        <v>0</v>
      </c>
      <c r="AR399" s="150" t="s">
        <v>81</v>
      </c>
      <c r="AT399" s="158" t="s">
        <v>70</v>
      </c>
      <c r="AU399" s="158" t="s">
        <v>78</v>
      </c>
      <c r="AY399" s="150" t="s">
        <v>144</v>
      </c>
      <c r="BK399" s="159">
        <f>SUM(BK400:BK402)</f>
        <v>0</v>
      </c>
    </row>
    <row r="400" spans="2:65" s="1" customFormat="1" ht="31.5" customHeight="1">
      <c r="B400" s="163"/>
      <c r="C400" s="164" t="s">
        <v>696</v>
      </c>
      <c r="D400" s="164" t="s">
        <v>147</v>
      </c>
      <c r="E400" s="165" t="s">
        <v>697</v>
      </c>
      <c r="F400" s="166" t="s">
        <v>698</v>
      </c>
      <c r="G400" s="167" t="s">
        <v>296</v>
      </c>
      <c r="H400" s="168">
        <v>2.1</v>
      </c>
      <c r="I400" s="169"/>
      <c r="J400" s="170">
        <f>ROUND(I400*H400,2)</f>
        <v>0</v>
      </c>
      <c r="K400" s="166" t="s">
        <v>151</v>
      </c>
      <c r="L400" s="34"/>
      <c r="M400" s="171" t="s">
        <v>3</v>
      </c>
      <c r="N400" s="172" t="s">
        <v>42</v>
      </c>
      <c r="O400" s="35"/>
      <c r="P400" s="173">
        <f>O400*H400</f>
        <v>0</v>
      </c>
      <c r="Q400" s="173">
        <v>2.3800000000000002E-3</v>
      </c>
      <c r="R400" s="173">
        <f>Q400*H400</f>
        <v>4.9980000000000007E-3</v>
      </c>
      <c r="S400" s="173">
        <v>0</v>
      </c>
      <c r="T400" s="174">
        <f>S400*H400</f>
        <v>0</v>
      </c>
      <c r="AR400" s="17" t="s">
        <v>234</v>
      </c>
      <c r="AT400" s="17" t="s">
        <v>147</v>
      </c>
      <c r="AU400" s="17" t="s">
        <v>81</v>
      </c>
      <c r="AY400" s="17" t="s">
        <v>144</v>
      </c>
      <c r="BE400" s="175">
        <f>IF(N400="základní",J400,0)</f>
        <v>0</v>
      </c>
      <c r="BF400" s="175">
        <f>IF(N400="snížená",J400,0)</f>
        <v>0</v>
      </c>
      <c r="BG400" s="175">
        <f>IF(N400="zákl. přenesená",J400,0)</f>
        <v>0</v>
      </c>
      <c r="BH400" s="175">
        <f>IF(N400="sníž. přenesená",J400,0)</f>
        <v>0</v>
      </c>
      <c r="BI400" s="175">
        <f>IF(N400="nulová",J400,0)</f>
        <v>0</v>
      </c>
      <c r="BJ400" s="17" t="s">
        <v>78</v>
      </c>
      <c r="BK400" s="175">
        <f>ROUND(I400*H400,2)</f>
        <v>0</v>
      </c>
      <c r="BL400" s="17" t="s">
        <v>234</v>
      </c>
      <c r="BM400" s="17" t="s">
        <v>699</v>
      </c>
    </row>
    <row r="401" spans="2:65" s="11" customFormat="1">
      <c r="B401" s="176"/>
      <c r="D401" s="177" t="s">
        <v>154</v>
      </c>
      <c r="E401" s="178" t="s">
        <v>3</v>
      </c>
      <c r="F401" s="179" t="s">
        <v>700</v>
      </c>
      <c r="H401" s="180">
        <v>2.1</v>
      </c>
      <c r="I401" s="181"/>
      <c r="L401" s="176"/>
      <c r="M401" s="182"/>
      <c r="N401" s="183"/>
      <c r="O401" s="183"/>
      <c r="P401" s="183"/>
      <c r="Q401" s="183"/>
      <c r="R401" s="183"/>
      <c r="S401" s="183"/>
      <c r="T401" s="184"/>
      <c r="AT401" s="185" t="s">
        <v>154</v>
      </c>
      <c r="AU401" s="185" t="s">
        <v>81</v>
      </c>
      <c r="AV401" s="11" t="s">
        <v>81</v>
      </c>
      <c r="AW401" s="11" t="s">
        <v>34</v>
      </c>
      <c r="AX401" s="11" t="s">
        <v>78</v>
      </c>
      <c r="AY401" s="185" t="s">
        <v>144</v>
      </c>
    </row>
    <row r="402" spans="2:65" s="1" customFormat="1" ht="31.5" customHeight="1">
      <c r="B402" s="163"/>
      <c r="C402" s="164" t="s">
        <v>701</v>
      </c>
      <c r="D402" s="164" t="s">
        <v>147</v>
      </c>
      <c r="E402" s="165" t="s">
        <v>702</v>
      </c>
      <c r="F402" s="166" t="s">
        <v>703</v>
      </c>
      <c r="G402" s="167" t="s">
        <v>164</v>
      </c>
      <c r="H402" s="168">
        <v>5.0000000000000001E-3</v>
      </c>
      <c r="I402" s="169"/>
      <c r="J402" s="170">
        <f>ROUND(I402*H402,2)</f>
        <v>0</v>
      </c>
      <c r="K402" s="166" t="s">
        <v>151</v>
      </c>
      <c r="L402" s="34"/>
      <c r="M402" s="171" t="s">
        <v>3</v>
      </c>
      <c r="N402" s="172" t="s">
        <v>42</v>
      </c>
      <c r="O402" s="35"/>
      <c r="P402" s="173">
        <f>O402*H402</f>
        <v>0</v>
      </c>
      <c r="Q402" s="173">
        <v>0</v>
      </c>
      <c r="R402" s="173">
        <f>Q402*H402</f>
        <v>0</v>
      </c>
      <c r="S402" s="173">
        <v>0</v>
      </c>
      <c r="T402" s="174">
        <f>S402*H402</f>
        <v>0</v>
      </c>
      <c r="AR402" s="17" t="s">
        <v>234</v>
      </c>
      <c r="AT402" s="17" t="s">
        <v>147</v>
      </c>
      <c r="AU402" s="17" t="s">
        <v>81</v>
      </c>
      <c r="AY402" s="17" t="s">
        <v>144</v>
      </c>
      <c r="BE402" s="175">
        <f>IF(N402="základní",J402,0)</f>
        <v>0</v>
      </c>
      <c r="BF402" s="175">
        <f>IF(N402="snížená",J402,0)</f>
        <v>0</v>
      </c>
      <c r="BG402" s="175">
        <f>IF(N402="zákl. přenesená",J402,0)</f>
        <v>0</v>
      </c>
      <c r="BH402" s="175">
        <f>IF(N402="sníž. přenesená",J402,0)</f>
        <v>0</v>
      </c>
      <c r="BI402" s="175">
        <f>IF(N402="nulová",J402,0)</f>
        <v>0</v>
      </c>
      <c r="BJ402" s="17" t="s">
        <v>78</v>
      </c>
      <c r="BK402" s="175">
        <f>ROUND(I402*H402,2)</f>
        <v>0</v>
      </c>
      <c r="BL402" s="17" t="s">
        <v>234</v>
      </c>
      <c r="BM402" s="17" t="s">
        <v>704</v>
      </c>
    </row>
    <row r="403" spans="2:65" s="10" customFormat="1" ht="29.85" customHeight="1">
      <c r="B403" s="149"/>
      <c r="D403" s="160" t="s">
        <v>70</v>
      </c>
      <c r="E403" s="161" t="s">
        <v>705</v>
      </c>
      <c r="F403" s="161" t="s">
        <v>706</v>
      </c>
      <c r="I403" s="152"/>
      <c r="J403" s="162">
        <f>BK403</f>
        <v>0</v>
      </c>
      <c r="L403" s="149"/>
      <c r="M403" s="154"/>
      <c r="N403" s="155"/>
      <c r="O403" s="155"/>
      <c r="P403" s="156">
        <f>SUM(P404:P444)</f>
        <v>0</v>
      </c>
      <c r="Q403" s="155"/>
      <c r="R403" s="156">
        <f>SUM(R404:R444)</f>
        <v>0.31345999999999996</v>
      </c>
      <c r="S403" s="155"/>
      <c r="T403" s="157">
        <f>SUM(T404:T444)</f>
        <v>0</v>
      </c>
      <c r="AR403" s="150" t="s">
        <v>81</v>
      </c>
      <c r="AT403" s="158" t="s">
        <v>70</v>
      </c>
      <c r="AU403" s="158" t="s">
        <v>78</v>
      </c>
      <c r="AY403" s="150" t="s">
        <v>144</v>
      </c>
      <c r="BK403" s="159">
        <f>SUM(BK404:BK444)</f>
        <v>0</v>
      </c>
    </row>
    <row r="404" spans="2:65" s="1" customFormat="1" ht="31.5" customHeight="1">
      <c r="B404" s="163"/>
      <c r="C404" s="164" t="s">
        <v>707</v>
      </c>
      <c r="D404" s="164" t="s">
        <v>147</v>
      </c>
      <c r="E404" s="165" t="s">
        <v>708</v>
      </c>
      <c r="F404" s="166" t="s">
        <v>709</v>
      </c>
      <c r="G404" s="167" t="s">
        <v>185</v>
      </c>
      <c r="H404" s="168">
        <v>3</v>
      </c>
      <c r="I404" s="169"/>
      <c r="J404" s="170">
        <f>ROUND(I404*H404,2)</f>
        <v>0</v>
      </c>
      <c r="K404" s="166" t="s">
        <v>151</v>
      </c>
      <c r="L404" s="34"/>
      <c r="M404" s="171" t="s">
        <v>3</v>
      </c>
      <c r="N404" s="172" t="s">
        <v>42</v>
      </c>
      <c r="O404" s="35"/>
      <c r="P404" s="173">
        <f>O404*H404</f>
        <v>0</v>
      </c>
      <c r="Q404" s="173">
        <v>0</v>
      </c>
      <c r="R404" s="173">
        <f>Q404*H404</f>
        <v>0</v>
      </c>
      <c r="S404" s="173">
        <v>0</v>
      </c>
      <c r="T404" s="174">
        <f>S404*H404</f>
        <v>0</v>
      </c>
      <c r="AR404" s="17" t="s">
        <v>234</v>
      </c>
      <c r="AT404" s="17" t="s">
        <v>147</v>
      </c>
      <c r="AU404" s="17" t="s">
        <v>81</v>
      </c>
      <c r="AY404" s="17" t="s">
        <v>144</v>
      </c>
      <c r="BE404" s="175">
        <f>IF(N404="základní",J404,0)</f>
        <v>0</v>
      </c>
      <c r="BF404" s="175">
        <f>IF(N404="snížená",J404,0)</f>
        <v>0</v>
      </c>
      <c r="BG404" s="175">
        <f>IF(N404="zákl. přenesená",J404,0)</f>
        <v>0</v>
      </c>
      <c r="BH404" s="175">
        <f>IF(N404="sníž. přenesená",J404,0)</f>
        <v>0</v>
      </c>
      <c r="BI404" s="175">
        <f>IF(N404="nulová",J404,0)</f>
        <v>0</v>
      </c>
      <c r="BJ404" s="17" t="s">
        <v>78</v>
      </c>
      <c r="BK404" s="175">
        <f>ROUND(I404*H404,2)</f>
        <v>0</v>
      </c>
      <c r="BL404" s="17" t="s">
        <v>234</v>
      </c>
      <c r="BM404" s="17" t="s">
        <v>710</v>
      </c>
    </row>
    <row r="405" spans="2:65" s="1" customFormat="1" ht="22.5" customHeight="1">
      <c r="B405" s="163"/>
      <c r="C405" s="206" t="s">
        <v>711</v>
      </c>
      <c r="D405" s="206" t="s">
        <v>213</v>
      </c>
      <c r="E405" s="207" t="s">
        <v>712</v>
      </c>
      <c r="F405" s="208" t="s">
        <v>713</v>
      </c>
      <c r="G405" s="209" t="s">
        <v>185</v>
      </c>
      <c r="H405" s="210">
        <v>1</v>
      </c>
      <c r="I405" s="211"/>
      <c r="J405" s="212">
        <f>ROUND(I405*H405,2)</f>
        <v>0</v>
      </c>
      <c r="K405" s="208" t="s">
        <v>3</v>
      </c>
      <c r="L405" s="213"/>
      <c r="M405" s="214" t="s">
        <v>3</v>
      </c>
      <c r="N405" s="215" t="s">
        <v>42</v>
      </c>
      <c r="O405" s="35"/>
      <c r="P405" s="173">
        <f>O405*H405</f>
        <v>0</v>
      </c>
      <c r="Q405" s="173">
        <v>1.7999999999999999E-2</v>
      </c>
      <c r="R405" s="173">
        <f>Q405*H405</f>
        <v>1.7999999999999999E-2</v>
      </c>
      <c r="S405" s="173">
        <v>0</v>
      </c>
      <c r="T405" s="174">
        <f>S405*H405</f>
        <v>0</v>
      </c>
      <c r="AR405" s="17" t="s">
        <v>340</v>
      </c>
      <c r="AT405" s="17" t="s">
        <v>213</v>
      </c>
      <c r="AU405" s="17" t="s">
        <v>81</v>
      </c>
      <c r="AY405" s="17" t="s">
        <v>144</v>
      </c>
      <c r="BE405" s="175">
        <f>IF(N405="základní",J405,0)</f>
        <v>0</v>
      </c>
      <c r="BF405" s="175">
        <f>IF(N405="snížená",J405,0)</f>
        <v>0</v>
      </c>
      <c r="BG405" s="175">
        <f>IF(N405="zákl. přenesená",J405,0)</f>
        <v>0</v>
      </c>
      <c r="BH405" s="175">
        <f>IF(N405="sníž. přenesená",J405,0)</f>
        <v>0</v>
      </c>
      <c r="BI405" s="175">
        <f>IF(N405="nulová",J405,0)</f>
        <v>0</v>
      </c>
      <c r="BJ405" s="17" t="s">
        <v>78</v>
      </c>
      <c r="BK405" s="175">
        <f>ROUND(I405*H405,2)</f>
        <v>0</v>
      </c>
      <c r="BL405" s="17" t="s">
        <v>234</v>
      </c>
      <c r="BM405" s="17" t="s">
        <v>714</v>
      </c>
    </row>
    <row r="406" spans="2:65" s="12" customFormat="1">
      <c r="B406" s="186"/>
      <c r="D406" s="187" t="s">
        <v>154</v>
      </c>
      <c r="E406" s="188" t="s">
        <v>3</v>
      </c>
      <c r="F406" s="189" t="s">
        <v>715</v>
      </c>
      <c r="H406" s="190" t="s">
        <v>3</v>
      </c>
      <c r="I406" s="191"/>
      <c r="L406" s="186"/>
      <c r="M406" s="192"/>
      <c r="N406" s="193"/>
      <c r="O406" s="193"/>
      <c r="P406" s="193"/>
      <c r="Q406" s="193"/>
      <c r="R406" s="193"/>
      <c r="S406" s="193"/>
      <c r="T406" s="194"/>
      <c r="AT406" s="190" t="s">
        <v>154</v>
      </c>
      <c r="AU406" s="190" t="s">
        <v>81</v>
      </c>
      <c r="AV406" s="12" t="s">
        <v>78</v>
      </c>
      <c r="AW406" s="12" t="s">
        <v>34</v>
      </c>
      <c r="AX406" s="12" t="s">
        <v>71</v>
      </c>
      <c r="AY406" s="190" t="s">
        <v>144</v>
      </c>
    </row>
    <row r="407" spans="2:65" s="12" customFormat="1">
      <c r="B407" s="186"/>
      <c r="D407" s="187" t="s">
        <v>154</v>
      </c>
      <c r="E407" s="188" t="s">
        <v>3</v>
      </c>
      <c r="F407" s="189" t="s">
        <v>716</v>
      </c>
      <c r="H407" s="190" t="s">
        <v>3</v>
      </c>
      <c r="I407" s="191"/>
      <c r="L407" s="186"/>
      <c r="M407" s="192"/>
      <c r="N407" s="193"/>
      <c r="O407" s="193"/>
      <c r="P407" s="193"/>
      <c r="Q407" s="193"/>
      <c r="R407" s="193"/>
      <c r="S407" s="193"/>
      <c r="T407" s="194"/>
      <c r="AT407" s="190" t="s">
        <v>154</v>
      </c>
      <c r="AU407" s="190" t="s">
        <v>81</v>
      </c>
      <c r="AV407" s="12" t="s">
        <v>78</v>
      </c>
      <c r="AW407" s="12" t="s">
        <v>34</v>
      </c>
      <c r="AX407" s="12" t="s">
        <v>71</v>
      </c>
      <c r="AY407" s="190" t="s">
        <v>144</v>
      </c>
    </row>
    <row r="408" spans="2:65" s="11" customFormat="1">
      <c r="B408" s="176"/>
      <c r="D408" s="177" t="s">
        <v>154</v>
      </c>
      <c r="E408" s="178" t="s">
        <v>3</v>
      </c>
      <c r="F408" s="179" t="s">
        <v>398</v>
      </c>
      <c r="H408" s="180">
        <v>1</v>
      </c>
      <c r="I408" s="181"/>
      <c r="L408" s="176"/>
      <c r="M408" s="182"/>
      <c r="N408" s="183"/>
      <c r="O408" s="183"/>
      <c r="P408" s="183"/>
      <c r="Q408" s="183"/>
      <c r="R408" s="183"/>
      <c r="S408" s="183"/>
      <c r="T408" s="184"/>
      <c r="AT408" s="185" t="s">
        <v>154</v>
      </c>
      <c r="AU408" s="185" t="s">
        <v>81</v>
      </c>
      <c r="AV408" s="11" t="s">
        <v>81</v>
      </c>
      <c r="AW408" s="11" t="s">
        <v>34</v>
      </c>
      <c r="AX408" s="11" t="s">
        <v>78</v>
      </c>
      <c r="AY408" s="185" t="s">
        <v>144</v>
      </c>
    </row>
    <row r="409" spans="2:65" s="1" customFormat="1" ht="22.5" customHeight="1">
      <c r="B409" s="163"/>
      <c r="C409" s="206" t="s">
        <v>717</v>
      </c>
      <c r="D409" s="206" t="s">
        <v>213</v>
      </c>
      <c r="E409" s="207" t="s">
        <v>718</v>
      </c>
      <c r="F409" s="208" t="s">
        <v>719</v>
      </c>
      <c r="G409" s="209" t="s">
        <v>185</v>
      </c>
      <c r="H409" s="210">
        <v>1</v>
      </c>
      <c r="I409" s="211"/>
      <c r="J409" s="212">
        <f>ROUND(I409*H409,2)</f>
        <v>0</v>
      </c>
      <c r="K409" s="208" t="s">
        <v>3</v>
      </c>
      <c r="L409" s="213"/>
      <c r="M409" s="214" t="s">
        <v>3</v>
      </c>
      <c r="N409" s="215" t="s">
        <v>42</v>
      </c>
      <c r="O409" s="35"/>
      <c r="P409" s="173">
        <f>O409*H409</f>
        <v>0</v>
      </c>
      <c r="Q409" s="173">
        <v>1.7999999999999999E-2</v>
      </c>
      <c r="R409" s="173">
        <f>Q409*H409</f>
        <v>1.7999999999999999E-2</v>
      </c>
      <c r="S409" s="173">
        <v>0</v>
      </c>
      <c r="T409" s="174">
        <f>S409*H409</f>
        <v>0</v>
      </c>
      <c r="AR409" s="17" t="s">
        <v>340</v>
      </c>
      <c r="AT409" s="17" t="s">
        <v>213</v>
      </c>
      <c r="AU409" s="17" t="s">
        <v>81</v>
      </c>
      <c r="AY409" s="17" t="s">
        <v>144</v>
      </c>
      <c r="BE409" s="175">
        <f>IF(N409="základní",J409,0)</f>
        <v>0</v>
      </c>
      <c r="BF409" s="175">
        <f>IF(N409="snížená",J409,0)</f>
        <v>0</v>
      </c>
      <c r="BG409" s="175">
        <f>IF(N409="zákl. přenesená",J409,0)</f>
        <v>0</v>
      </c>
      <c r="BH409" s="175">
        <f>IF(N409="sníž. přenesená",J409,0)</f>
        <v>0</v>
      </c>
      <c r="BI409" s="175">
        <f>IF(N409="nulová",J409,0)</f>
        <v>0</v>
      </c>
      <c r="BJ409" s="17" t="s">
        <v>78</v>
      </c>
      <c r="BK409" s="175">
        <f>ROUND(I409*H409,2)</f>
        <v>0</v>
      </c>
      <c r="BL409" s="17" t="s">
        <v>234</v>
      </c>
      <c r="BM409" s="17" t="s">
        <v>720</v>
      </c>
    </row>
    <row r="410" spans="2:65" s="12" customFormat="1">
      <c r="B410" s="186"/>
      <c r="D410" s="187" t="s">
        <v>154</v>
      </c>
      <c r="E410" s="188" t="s">
        <v>3</v>
      </c>
      <c r="F410" s="189" t="s">
        <v>715</v>
      </c>
      <c r="H410" s="190" t="s">
        <v>3</v>
      </c>
      <c r="I410" s="191"/>
      <c r="L410" s="186"/>
      <c r="M410" s="192"/>
      <c r="N410" s="193"/>
      <c r="O410" s="193"/>
      <c r="P410" s="193"/>
      <c r="Q410" s="193"/>
      <c r="R410" s="193"/>
      <c r="S410" s="193"/>
      <c r="T410" s="194"/>
      <c r="AT410" s="190" t="s">
        <v>154</v>
      </c>
      <c r="AU410" s="190" t="s">
        <v>81</v>
      </c>
      <c r="AV410" s="12" t="s">
        <v>78</v>
      </c>
      <c r="AW410" s="12" t="s">
        <v>34</v>
      </c>
      <c r="AX410" s="12" t="s">
        <v>71</v>
      </c>
      <c r="AY410" s="190" t="s">
        <v>144</v>
      </c>
    </row>
    <row r="411" spans="2:65" s="12" customFormat="1">
      <c r="B411" s="186"/>
      <c r="D411" s="187" t="s">
        <v>154</v>
      </c>
      <c r="E411" s="188" t="s">
        <v>3</v>
      </c>
      <c r="F411" s="189" t="s">
        <v>721</v>
      </c>
      <c r="H411" s="190" t="s">
        <v>3</v>
      </c>
      <c r="I411" s="191"/>
      <c r="L411" s="186"/>
      <c r="M411" s="192"/>
      <c r="N411" s="193"/>
      <c r="O411" s="193"/>
      <c r="P411" s="193"/>
      <c r="Q411" s="193"/>
      <c r="R411" s="193"/>
      <c r="S411" s="193"/>
      <c r="T411" s="194"/>
      <c r="AT411" s="190" t="s">
        <v>154</v>
      </c>
      <c r="AU411" s="190" t="s">
        <v>81</v>
      </c>
      <c r="AV411" s="12" t="s">
        <v>78</v>
      </c>
      <c r="AW411" s="12" t="s">
        <v>34</v>
      </c>
      <c r="AX411" s="12" t="s">
        <v>71</v>
      </c>
      <c r="AY411" s="190" t="s">
        <v>144</v>
      </c>
    </row>
    <row r="412" spans="2:65" s="11" customFormat="1">
      <c r="B412" s="176"/>
      <c r="D412" s="177" t="s">
        <v>154</v>
      </c>
      <c r="E412" s="178" t="s">
        <v>3</v>
      </c>
      <c r="F412" s="179" t="s">
        <v>403</v>
      </c>
      <c r="H412" s="180">
        <v>1</v>
      </c>
      <c r="I412" s="181"/>
      <c r="L412" s="176"/>
      <c r="M412" s="182"/>
      <c r="N412" s="183"/>
      <c r="O412" s="183"/>
      <c r="P412" s="183"/>
      <c r="Q412" s="183"/>
      <c r="R412" s="183"/>
      <c r="S412" s="183"/>
      <c r="T412" s="184"/>
      <c r="AT412" s="185" t="s">
        <v>154</v>
      </c>
      <c r="AU412" s="185" t="s">
        <v>81</v>
      </c>
      <c r="AV412" s="11" t="s">
        <v>81</v>
      </c>
      <c r="AW412" s="11" t="s">
        <v>34</v>
      </c>
      <c r="AX412" s="11" t="s">
        <v>78</v>
      </c>
      <c r="AY412" s="185" t="s">
        <v>144</v>
      </c>
    </row>
    <row r="413" spans="2:65" s="1" customFormat="1" ht="22.5" customHeight="1">
      <c r="B413" s="163"/>
      <c r="C413" s="206" t="s">
        <v>722</v>
      </c>
      <c r="D413" s="206" t="s">
        <v>213</v>
      </c>
      <c r="E413" s="207" t="s">
        <v>723</v>
      </c>
      <c r="F413" s="208" t="s">
        <v>724</v>
      </c>
      <c r="G413" s="209" t="s">
        <v>185</v>
      </c>
      <c r="H413" s="210">
        <v>1</v>
      </c>
      <c r="I413" s="211"/>
      <c r="J413" s="212">
        <f>ROUND(I413*H413,2)</f>
        <v>0</v>
      </c>
      <c r="K413" s="208" t="s">
        <v>3</v>
      </c>
      <c r="L413" s="213"/>
      <c r="M413" s="214" t="s">
        <v>3</v>
      </c>
      <c r="N413" s="215" t="s">
        <v>42</v>
      </c>
      <c r="O413" s="35"/>
      <c r="P413" s="173">
        <f>O413*H413</f>
        <v>0</v>
      </c>
      <c r="Q413" s="173">
        <v>1.7999999999999999E-2</v>
      </c>
      <c r="R413" s="173">
        <f>Q413*H413</f>
        <v>1.7999999999999999E-2</v>
      </c>
      <c r="S413" s="173">
        <v>0</v>
      </c>
      <c r="T413" s="174">
        <f>S413*H413</f>
        <v>0</v>
      </c>
      <c r="AR413" s="17" t="s">
        <v>340</v>
      </c>
      <c r="AT413" s="17" t="s">
        <v>213</v>
      </c>
      <c r="AU413" s="17" t="s">
        <v>81</v>
      </c>
      <c r="AY413" s="17" t="s">
        <v>144</v>
      </c>
      <c r="BE413" s="175">
        <f>IF(N413="základní",J413,0)</f>
        <v>0</v>
      </c>
      <c r="BF413" s="175">
        <f>IF(N413="snížená",J413,0)</f>
        <v>0</v>
      </c>
      <c r="BG413" s="175">
        <f>IF(N413="zákl. přenesená",J413,0)</f>
        <v>0</v>
      </c>
      <c r="BH413" s="175">
        <f>IF(N413="sníž. přenesená",J413,0)</f>
        <v>0</v>
      </c>
      <c r="BI413" s="175">
        <f>IF(N413="nulová",J413,0)</f>
        <v>0</v>
      </c>
      <c r="BJ413" s="17" t="s">
        <v>78</v>
      </c>
      <c r="BK413" s="175">
        <f>ROUND(I413*H413,2)</f>
        <v>0</v>
      </c>
      <c r="BL413" s="17" t="s">
        <v>234</v>
      </c>
      <c r="BM413" s="17" t="s">
        <v>725</v>
      </c>
    </row>
    <row r="414" spans="2:65" s="12" customFormat="1">
      <c r="B414" s="186"/>
      <c r="D414" s="187" t="s">
        <v>154</v>
      </c>
      <c r="E414" s="188" t="s">
        <v>3</v>
      </c>
      <c r="F414" s="189" t="s">
        <v>726</v>
      </c>
      <c r="H414" s="190" t="s">
        <v>3</v>
      </c>
      <c r="I414" s="191"/>
      <c r="L414" s="186"/>
      <c r="M414" s="192"/>
      <c r="N414" s="193"/>
      <c r="O414" s="193"/>
      <c r="P414" s="193"/>
      <c r="Q414" s="193"/>
      <c r="R414" s="193"/>
      <c r="S414" s="193"/>
      <c r="T414" s="194"/>
      <c r="AT414" s="190" t="s">
        <v>154</v>
      </c>
      <c r="AU414" s="190" t="s">
        <v>81</v>
      </c>
      <c r="AV414" s="12" t="s">
        <v>78</v>
      </c>
      <c r="AW414" s="12" t="s">
        <v>34</v>
      </c>
      <c r="AX414" s="12" t="s">
        <v>71</v>
      </c>
      <c r="AY414" s="190" t="s">
        <v>144</v>
      </c>
    </row>
    <row r="415" spans="2:65" s="12" customFormat="1">
      <c r="B415" s="186"/>
      <c r="D415" s="187" t="s">
        <v>154</v>
      </c>
      <c r="E415" s="188" t="s">
        <v>3</v>
      </c>
      <c r="F415" s="189" t="s">
        <v>716</v>
      </c>
      <c r="H415" s="190" t="s">
        <v>3</v>
      </c>
      <c r="I415" s="191"/>
      <c r="L415" s="186"/>
      <c r="M415" s="192"/>
      <c r="N415" s="193"/>
      <c r="O415" s="193"/>
      <c r="P415" s="193"/>
      <c r="Q415" s="193"/>
      <c r="R415" s="193"/>
      <c r="S415" s="193"/>
      <c r="T415" s="194"/>
      <c r="AT415" s="190" t="s">
        <v>154</v>
      </c>
      <c r="AU415" s="190" t="s">
        <v>81</v>
      </c>
      <c r="AV415" s="12" t="s">
        <v>78</v>
      </c>
      <c r="AW415" s="12" t="s">
        <v>34</v>
      </c>
      <c r="AX415" s="12" t="s">
        <v>71</v>
      </c>
      <c r="AY415" s="190" t="s">
        <v>144</v>
      </c>
    </row>
    <row r="416" spans="2:65" s="11" customFormat="1">
      <c r="B416" s="176"/>
      <c r="D416" s="177" t="s">
        <v>154</v>
      </c>
      <c r="E416" s="178" t="s">
        <v>3</v>
      </c>
      <c r="F416" s="179" t="s">
        <v>413</v>
      </c>
      <c r="H416" s="180">
        <v>1</v>
      </c>
      <c r="I416" s="181"/>
      <c r="L416" s="176"/>
      <c r="M416" s="182"/>
      <c r="N416" s="183"/>
      <c r="O416" s="183"/>
      <c r="P416" s="183"/>
      <c r="Q416" s="183"/>
      <c r="R416" s="183"/>
      <c r="S416" s="183"/>
      <c r="T416" s="184"/>
      <c r="AT416" s="185" t="s">
        <v>154</v>
      </c>
      <c r="AU416" s="185" t="s">
        <v>81</v>
      </c>
      <c r="AV416" s="11" t="s">
        <v>81</v>
      </c>
      <c r="AW416" s="11" t="s">
        <v>34</v>
      </c>
      <c r="AX416" s="11" t="s">
        <v>78</v>
      </c>
      <c r="AY416" s="185" t="s">
        <v>144</v>
      </c>
    </row>
    <row r="417" spans="2:65" s="1" customFormat="1" ht="31.5" customHeight="1">
      <c r="B417" s="163"/>
      <c r="C417" s="164" t="s">
        <v>727</v>
      </c>
      <c r="D417" s="164" t="s">
        <v>147</v>
      </c>
      <c r="E417" s="165" t="s">
        <v>728</v>
      </c>
      <c r="F417" s="166" t="s">
        <v>729</v>
      </c>
      <c r="G417" s="167" t="s">
        <v>185</v>
      </c>
      <c r="H417" s="168">
        <v>2</v>
      </c>
      <c r="I417" s="169"/>
      <c r="J417" s="170">
        <f>ROUND(I417*H417,2)</f>
        <v>0</v>
      </c>
      <c r="K417" s="166" t="s">
        <v>151</v>
      </c>
      <c r="L417" s="34"/>
      <c r="M417" s="171" t="s">
        <v>3</v>
      </c>
      <c r="N417" s="172" t="s">
        <v>42</v>
      </c>
      <c r="O417" s="35"/>
      <c r="P417" s="173">
        <f>O417*H417</f>
        <v>0</v>
      </c>
      <c r="Q417" s="173">
        <v>0</v>
      </c>
      <c r="R417" s="173">
        <f>Q417*H417</f>
        <v>0</v>
      </c>
      <c r="S417" s="173">
        <v>0</v>
      </c>
      <c r="T417" s="174">
        <f>S417*H417</f>
        <v>0</v>
      </c>
      <c r="AR417" s="17" t="s">
        <v>234</v>
      </c>
      <c r="AT417" s="17" t="s">
        <v>147</v>
      </c>
      <c r="AU417" s="17" t="s">
        <v>81</v>
      </c>
      <c r="AY417" s="17" t="s">
        <v>144</v>
      </c>
      <c r="BE417" s="175">
        <f>IF(N417="základní",J417,0)</f>
        <v>0</v>
      </c>
      <c r="BF417" s="175">
        <f>IF(N417="snížená",J417,0)</f>
        <v>0</v>
      </c>
      <c r="BG417" s="175">
        <f>IF(N417="zákl. přenesená",J417,0)</f>
        <v>0</v>
      </c>
      <c r="BH417" s="175">
        <f>IF(N417="sníž. přenesená",J417,0)</f>
        <v>0</v>
      </c>
      <c r="BI417" s="175">
        <f>IF(N417="nulová",J417,0)</f>
        <v>0</v>
      </c>
      <c r="BJ417" s="17" t="s">
        <v>78</v>
      </c>
      <c r="BK417" s="175">
        <f>ROUND(I417*H417,2)</f>
        <v>0</v>
      </c>
      <c r="BL417" s="17" t="s">
        <v>234</v>
      </c>
      <c r="BM417" s="17" t="s">
        <v>730</v>
      </c>
    </row>
    <row r="418" spans="2:65" s="1" customFormat="1" ht="22.5" customHeight="1">
      <c r="B418" s="163"/>
      <c r="C418" s="206" t="s">
        <v>731</v>
      </c>
      <c r="D418" s="206" t="s">
        <v>213</v>
      </c>
      <c r="E418" s="207" t="s">
        <v>732</v>
      </c>
      <c r="F418" s="208" t="s">
        <v>733</v>
      </c>
      <c r="G418" s="209" t="s">
        <v>185</v>
      </c>
      <c r="H418" s="210">
        <v>1</v>
      </c>
      <c r="I418" s="211"/>
      <c r="J418" s="212">
        <f>ROUND(I418*H418,2)</f>
        <v>0</v>
      </c>
      <c r="K418" s="208" t="s">
        <v>3</v>
      </c>
      <c r="L418" s="213"/>
      <c r="M418" s="214" t="s">
        <v>3</v>
      </c>
      <c r="N418" s="215" t="s">
        <v>42</v>
      </c>
      <c r="O418" s="35"/>
      <c r="P418" s="173">
        <f>O418*H418</f>
        <v>0</v>
      </c>
      <c r="Q418" s="173">
        <v>1.7999999999999999E-2</v>
      </c>
      <c r="R418" s="173">
        <f>Q418*H418</f>
        <v>1.7999999999999999E-2</v>
      </c>
      <c r="S418" s="173">
        <v>0</v>
      </c>
      <c r="T418" s="174">
        <f>S418*H418</f>
        <v>0</v>
      </c>
      <c r="AR418" s="17" t="s">
        <v>340</v>
      </c>
      <c r="AT418" s="17" t="s">
        <v>213</v>
      </c>
      <c r="AU418" s="17" t="s">
        <v>81</v>
      </c>
      <c r="AY418" s="17" t="s">
        <v>144</v>
      </c>
      <c r="BE418" s="175">
        <f>IF(N418="základní",J418,0)</f>
        <v>0</v>
      </c>
      <c r="BF418" s="175">
        <f>IF(N418="snížená",J418,0)</f>
        <v>0</v>
      </c>
      <c r="BG418" s="175">
        <f>IF(N418="zákl. přenesená",J418,0)</f>
        <v>0</v>
      </c>
      <c r="BH418" s="175">
        <f>IF(N418="sníž. přenesená",J418,0)</f>
        <v>0</v>
      </c>
      <c r="BI418" s="175">
        <f>IF(N418="nulová",J418,0)</f>
        <v>0</v>
      </c>
      <c r="BJ418" s="17" t="s">
        <v>78</v>
      </c>
      <c r="BK418" s="175">
        <f>ROUND(I418*H418,2)</f>
        <v>0</v>
      </c>
      <c r="BL418" s="17" t="s">
        <v>234</v>
      </c>
      <c r="BM418" s="17" t="s">
        <v>734</v>
      </c>
    </row>
    <row r="419" spans="2:65" s="12" customFormat="1">
      <c r="B419" s="186"/>
      <c r="D419" s="187" t="s">
        <v>154</v>
      </c>
      <c r="E419" s="188" t="s">
        <v>3</v>
      </c>
      <c r="F419" s="189" t="s">
        <v>726</v>
      </c>
      <c r="H419" s="190" t="s">
        <v>3</v>
      </c>
      <c r="I419" s="191"/>
      <c r="L419" s="186"/>
      <c r="M419" s="192"/>
      <c r="N419" s="193"/>
      <c r="O419" s="193"/>
      <c r="P419" s="193"/>
      <c r="Q419" s="193"/>
      <c r="R419" s="193"/>
      <c r="S419" s="193"/>
      <c r="T419" s="194"/>
      <c r="AT419" s="190" t="s">
        <v>154</v>
      </c>
      <c r="AU419" s="190" t="s">
        <v>81</v>
      </c>
      <c r="AV419" s="12" t="s">
        <v>78</v>
      </c>
      <c r="AW419" s="12" t="s">
        <v>34</v>
      </c>
      <c r="AX419" s="12" t="s">
        <v>71</v>
      </c>
      <c r="AY419" s="190" t="s">
        <v>144</v>
      </c>
    </row>
    <row r="420" spans="2:65" s="12" customFormat="1">
      <c r="B420" s="186"/>
      <c r="D420" s="187" t="s">
        <v>154</v>
      </c>
      <c r="E420" s="188" t="s">
        <v>3</v>
      </c>
      <c r="F420" s="189" t="s">
        <v>716</v>
      </c>
      <c r="H420" s="190" t="s">
        <v>3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0" t="s">
        <v>154</v>
      </c>
      <c r="AU420" s="190" t="s">
        <v>81</v>
      </c>
      <c r="AV420" s="12" t="s">
        <v>78</v>
      </c>
      <c r="AW420" s="12" t="s">
        <v>34</v>
      </c>
      <c r="AX420" s="12" t="s">
        <v>71</v>
      </c>
      <c r="AY420" s="190" t="s">
        <v>144</v>
      </c>
    </row>
    <row r="421" spans="2:65" s="11" customFormat="1">
      <c r="B421" s="176"/>
      <c r="D421" s="177" t="s">
        <v>154</v>
      </c>
      <c r="E421" s="178" t="s">
        <v>3</v>
      </c>
      <c r="F421" s="179" t="s">
        <v>408</v>
      </c>
      <c r="H421" s="180">
        <v>1</v>
      </c>
      <c r="I421" s="181"/>
      <c r="L421" s="176"/>
      <c r="M421" s="182"/>
      <c r="N421" s="183"/>
      <c r="O421" s="183"/>
      <c r="P421" s="183"/>
      <c r="Q421" s="183"/>
      <c r="R421" s="183"/>
      <c r="S421" s="183"/>
      <c r="T421" s="184"/>
      <c r="AT421" s="185" t="s">
        <v>154</v>
      </c>
      <c r="AU421" s="185" t="s">
        <v>81</v>
      </c>
      <c r="AV421" s="11" t="s">
        <v>81</v>
      </c>
      <c r="AW421" s="11" t="s">
        <v>34</v>
      </c>
      <c r="AX421" s="11" t="s">
        <v>78</v>
      </c>
      <c r="AY421" s="185" t="s">
        <v>144</v>
      </c>
    </row>
    <row r="422" spans="2:65" s="1" customFormat="1" ht="22.5" customHeight="1">
      <c r="B422" s="163"/>
      <c r="C422" s="206" t="s">
        <v>735</v>
      </c>
      <c r="D422" s="206" t="s">
        <v>213</v>
      </c>
      <c r="E422" s="207" t="s">
        <v>736</v>
      </c>
      <c r="F422" s="208" t="s">
        <v>733</v>
      </c>
      <c r="G422" s="209" t="s">
        <v>185</v>
      </c>
      <c r="H422" s="210">
        <v>1</v>
      </c>
      <c r="I422" s="211"/>
      <c r="J422" s="212">
        <f>ROUND(I422*H422,2)</f>
        <v>0</v>
      </c>
      <c r="K422" s="208" t="s">
        <v>3</v>
      </c>
      <c r="L422" s="213"/>
      <c r="M422" s="214" t="s">
        <v>3</v>
      </c>
      <c r="N422" s="215" t="s">
        <v>42</v>
      </c>
      <c r="O422" s="35"/>
      <c r="P422" s="173">
        <f>O422*H422</f>
        <v>0</v>
      </c>
      <c r="Q422" s="173">
        <v>1.7999999999999999E-2</v>
      </c>
      <c r="R422" s="173">
        <f>Q422*H422</f>
        <v>1.7999999999999999E-2</v>
      </c>
      <c r="S422" s="173">
        <v>0</v>
      </c>
      <c r="T422" s="174">
        <f>S422*H422</f>
        <v>0</v>
      </c>
      <c r="AR422" s="17" t="s">
        <v>340</v>
      </c>
      <c r="AT422" s="17" t="s">
        <v>213</v>
      </c>
      <c r="AU422" s="17" t="s">
        <v>81</v>
      </c>
      <c r="AY422" s="17" t="s">
        <v>144</v>
      </c>
      <c r="BE422" s="175">
        <f>IF(N422="základní",J422,0)</f>
        <v>0</v>
      </c>
      <c r="BF422" s="175">
        <f>IF(N422="snížená",J422,0)</f>
        <v>0</v>
      </c>
      <c r="BG422" s="175">
        <f>IF(N422="zákl. přenesená",J422,0)</f>
        <v>0</v>
      </c>
      <c r="BH422" s="175">
        <f>IF(N422="sníž. přenesená",J422,0)</f>
        <v>0</v>
      </c>
      <c r="BI422" s="175">
        <f>IF(N422="nulová",J422,0)</f>
        <v>0</v>
      </c>
      <c r="BJ422" s="17" t="s">
        <v>78</v>
      </c>
      <c r="BK422" s="175">
        <f>ROUND(I422*H422,2)</f>
        <v>0</v>
      </c>
      <c r="BL422" s="17" t="s">
        <v>234</v>
      </c>
      <c r="BM422" s="17" t="s">
        <v>737</v>
      </c>
    </row>
    <row r="423" spans="2:65" s="12" customFormat="1">
      <c r="B423" s="186"/>
      <c r="D423" s="187" t="s">
        <v>154</v>
      </c>
      <c r="E423" s="188" t="s">
        <v>3</v>
      </c>
      <c r="F423" s="189" t="s">
        <v>726</v>
      </c>
      <c r="H423" s="190" t="s">
        <v>3</v>
      </c>
      <c r="I423" s="191"/>
      <c r="L423" s="186"/>
      <c r="M423" s="192"/>
      <c r="N423" s="193"/>
      <c r="O423" s="193"/>
      <c r="P423" s="193"/>
      <c r="Q423" s="193"/>
      <c r="R423" s="193"/>
      <c r="S423" s="193"/>
      <c r="T423" s="194"/>
      <c r="AT423" s="190" t="s">
        <v>154</v>
      </c>
      <c r="AU423" s="190" t="s">
        <v>81</v>
      </c>
      <c r="AV423" s="12" t="s">
        <v>78</v>
      </c>
      <c r="AW423" s="12" t="s">
        <v>34</v>
      </c>
      <c r="AX423" s="12" t="s">
        <v>71</v>
      </c>
      <c r="AY423" s="190" t="s">
        <v>144</v>
      </c>
    </row>
    <row r="424" spans="2:65" s="12" customFormat="1">
      <c r="B424" s="186"/>
      <c r="D424" s="187" t="s">
        <v>154</v>
      </c>
      <c r="E424" s="188" t="s">
        <v>3</v>
      </c>
      <c r="F424" s="189" t="s">
        <v>716</v>
      </c>
      <c r="H424" s="190" t="s">
        <v>3</v>
      </c>
      <c r="I424" s="191"/>
      <c r="L424" s="186"/>
      <c r="M424" s="192"/>
      <c r="N424" s="193"/>
      <c r="O424" s="193"/>
      <c r="P424" s="193"/>
      <c r="Q424" s="193"/>
      <c r="R424" s="193"/>
      <c r="S424" s="193"/>
      <c r="T424" s="194"/>
      <c r="AT424" s="190" t="s">
        <v>154</v>
      </c>
      <c r="AU424" s="190" t="s">
        <v>81</v>
      </c>
      <c r="AV424" s="12" t="s">
        <v>78</v>
      </c>
      <c r="AW424" s="12" t="s">
        <v>34</v>
      </c>
      <c r="AX424" s="12" t="s">
        <v>71</v>
      </c>
      <c r="AY424" s="190" t="s">
        <v>144</v>
      </c>
    </row>
    <row r="425" spans="2:65" s="11" customFormat="1">
      <c r="B425" s="176"/>
      <c r="D425" s="177" t="s">
        <v>154</v>
      </c>
      <c r="E425" s="178" t="s">
        <v>3</v>
      </c>
      <c r="F425" s="179" t="s">
        <v>418</v>
      </c>
      <c r="H425" s="180">
        <v>1</v>
      </c>
      <c r="I425" s="181"/>
      <c r="L425" s="176"/>
      <c r="M425" s="182"/>
      <c r="N425" s="183"/>
      <c r="O425" s="183"/>
      <c r="P425" s="183"/>
      <c r="Q425" s="183"/>
      <c r="R425" s="183"/>
      <c r="S425" s="183"/>
      <c r="T425" s="184"/>
      <c r="AT425" s="185" t="s">
        <v>154</v>
      </c>
      <c r="AU425" s="185" t="s">
        <v>81</v>
      </c>
      <c r="AV425" s="11" t="s">
        <v>81</v>
      </c>
      <c r="AW425" s="11" t="s">
        <v>34</v>
      </c>
      <c r="AX425" s="11" t="s">
        <v>78</v>
      </c>
      <c r="AY425" s="185" t="s">
        <v>144</v>
      </c>
    </row>
    <row r="426" spans="2:65" s="1" customFormat="1" ht="31.5" customHeight="1">
      <c r="B426" s="163"/>
      <c r="C426" s="164" t="s">
        <v>738</v>
      </c>
      <c r="D426" s="164" t="s">
        <v>147</v>
      </c>
      <c r="E426" s="165" t="s">
        <v>739</v>
      </c>
      <c r="F426" s="166" t="s">
        <v>740</v>
      </c>
      <c r="G426" s="167" t="s">
        <v>185</v>
      </c>
      <c r="H426" s="168">
        <v>1</v>
      </c>
      <c r="I426" s="169"/>
      <c r="J426" s="170">
        <f>ROUND(I426*H426,2)</f>
        <v>0</v>
      </c>
      <c r="K426" s="166" t="s">
        <v>151</v>
      </c>
      <c r="L426" s="34"/>
      <c r="M426" s="171" t="s">
        <v>3</v>
      </c>
      <c r="N426" s="172" t="s">
        <v>42</v>
      </c>
      <c r="O426" s="35"/>
      <c r="P426" s="173">
        <f>O426*H426</f>
        <v>0</v>
      </c>
      <c r="Q426" s="173">
        <v>0</v>
      </c>
      <c r="R426" s="173">
        <f>Q426*H426</f>
        <v>0</v>
      </c>
      <c r="S426" s="173">
        <v>0</v>
      </c>
      <c r="T426" s="174">
        <f>S426*H426</f>
        <v>0</v>
      </c>
      <c r="AR426" s="17" t="s">
        <v>234</v>
      </c>
      <c r="AT426" s="17" t="s">
        <v>147</v>
      </c>
      <c r="AU426" s="17" t="s">
        <v>81</v>
      </c>
      <c r="AY426" s="17" t="s">
        <v>144</v>
      </c>
      <c r="BE426" s="175">
        <f>IF(N426="základní",J426,0)</f>
        <v>0</v>
      </c>
      <c r="BF426" s="175">
        <f>IF(N426="snížená",J426,0)</f>
        <v>0</v>
      </c>
      <c r="BG426" s="175">
        <f>IF(N426="zákl. přenesená",J426,0)</f>
        <v>0</v>
      </c>
      <c r="BH426" s="175">
        <f>IF(N426="sníž. přenesená",J426,0)</f>
        <v>0</v>
      </c>
      <c r="BI426" s="175">
        <f>IF(N426="nulová",J426,0)</f>
        <v>0</v>
      </c>
      <c r="BJ426" s="17" t="s">
        <v>78</v>
      </c>
      <c r="BK426" s="175">
        <f>ROUND(I426*H426,2)</f>
        <v>0</v>
      </c>
      <c r="BL426" s="17" t="s">
        <v>234</v>
      </c>
      <c r="BM426" s="17" t="s">
        <v>741</v>
      </c>
    </row>
    <row r="427" spans="2:65" s="1" customFormat="1" ht="22.5" customHeight="1">
      <c r="B427" s="163"/>
      <c r="C427" s="206" t="s">
        <v>742</v>
      </c>
      <c r="D427" s="206" t="s">
        <v>213</v>
      </c>
      <c r="E427" s="207" t="s">
        <v>743</v>
      </c>
      <c r="F427" s="208" t="s">
        <v>744</v>
      </c>
      <c r="G427" s="209" t="s">
        <v>185</v>
      </c>
      <c r="H427" s="210">
        <v>1</v>
      </c>
      <c r="I427" s="211"/>
      <c r="J427" s="212">
        <f>ROUND(I427*H427,2)</f>
        <v>0</v>
      </c>
      <c r="K427" s="208" t="s">
        <v>3</v>
      </c>
      <c r="L427" s="213"/>
      <c r="M427" s="214" t="s">
        <v>3</v>
      </c>
      <c r="N427" s="215" t="s">
        <v>42</v>
      </c>
      <c r="O427" s="35"/>
      <c r="P427" s="173">
        <f>O427*H427</f>
        <v>0</v>
      </c>
      <c r="Q427" s="173">
        <v>1.7999999999999999E-2</v>
      </c>
      <c r="R427" s="173">
        <f>Q427*H427</f>
        <v>1.7999999999999999E-2</v>
      </c>
      <c r="S427" s="173">
        <v>0</v>
      </c>
      <c r="T427" s="174">
        <f>S427*H427</f>
        <v>0</v>
      </c>
      <c r="AR427" s="17" t="s">
        <v>340</v>
      </c>
      <c r="AT427" s="17" t="s">
        <v>213</v>
      </c>
      <c r="AU427" s="17" t="s">
        <v>81</v>
      </c>
      <c r="AY427" s="17" t="s">
        <v>144</v>
      </c>
      <c r="BE427" s="175">
        <f>IF(N427="základní",J427,0)</f>
        <v>0</v>
      </c>
      <c r="BF427" s="175">
        <f>IF(N427="snížená",J427,0)</f>
        <v>0</v>
      </c>
      <c r="BG427" s="175">
        <f>IF(N427="zákl. přenesená",J427,0)</f>
        <v>0</v>
      </c>
      <c r="BH427" s="175">
        <f>IF(N427="sníž. přenesená",J427,0)</f>
        <v>0</v>
      </c>
      <c r="BI427" s="175">
        <f>IF(N427="nulová",J427,0)</f>
        <v>0</v>
      </c>
      <c r="BJ427" s="17" t="s">
        <v>78</v>
      </c>
      <c r="BK427" s="175">
        <f>ROUND(I427*H427,2)</f>
        <v>0</v>
      </c>
      <c r="BL427" s="17" t="s">
        <v>234</v>
      </c>
      <c r="BM427" s="17" t="s">
        <v>745</v>
      </c>
    </row>
    <row r="428" spans="2:65" s="12" customFormat="1">
      <c r="B428" s="186"/>
      <c r="D428" s="187" t="s">
        <v>154</v>
      </c>
      <c r="E428" s="188" t="s">
        <v>3</v>
      </c>
      <c r="F428" s="189" t="s">
        <v>726</v>
      </c>
      <c r="H428" s="190" t="s">
        <v>3</v>
      </c>
      <c r="I428" s="191"/>
      <c r="L428" s="186"/>
      <c r="M428" s="192"/>
      <c r="N428" s="193"/>
      <c r="O428" s="193"/>
      <c r="P428" s="193"/>
      <c r="Q428" s="193"/>
      <c r="R428" s="193"/>
      <c r="S428" s="193"/>
      <c r="T428" s="194"/>
      <c r="AT428" s="190" t="s">
        <v>154</v>
      </c>
      <c r="AU428" s="190" t="s">
        <v>81</v>
      </c>
      <c r="AV428" s="12" t="s">
        <v>78</v>
      </c>
      <c r="AW428" s="12" t="s">
        <v>34</v>
      </c>
      <c r="AX428" s="12" t="s">
        <v>71</v>
      </c>
      <c r="AY428" s="190" t="s">
        <v>144</v>
      </c>
    </row>
    <row r="429" spans="2:65" s="12" customFormat="1">
      <c r="B429" s="186"/>
      <c r="D429" s="187" t="s">
        <v>154</v>
      </c>
      <c r="E429" s="188" t="s">
        <v>3</v>
      </c>
      <c r="F429" s="189" t="s">
        <v>716</v>
      </c>
      <c r="H429" s="190" t="s">
        <v>3</v>
      </c>
      <c r="I429" s="191"/>
      <c r="L429" s="186"/>
      <c r="M429" s="192"/>
      <c r="N429" s="193"/>
      <c r="O429" s="193"/>
      <c r="P429" s="193"/>
      <c r="Q429" s="193"/>
      <c r="R429" s="193"/>
      <c r="S429" s="193"/>
      <c r="T429" s="194"/>
      <c r="AT429" s="190" t="s">
        <v>154</v>
      </c>
      <c r="AU429" s="190" t="s">
        <v>81</v>
      </c>
      <c r="AV429" s="12" t="s">
        <v>78</v>
      </c>
      <c r="AW429" s="12" t="s">
        <v>34</v>
      </c>
      <c r="AX429" s="12" t="s">
        <v>71</v>
      </c>
      <c r="AY429" s="190" t="s">
        <v>144</v>
      </c>
    </row>
    <row r="430" spans="2:65" s="11" customFormat="1">
      <c r="B430" s="176"/>
      <c r="D430" s="177" t="s">
        <v>154</v>
      </c>
      <c r="E430" s="178" t="s">
        <v>3</v>
      </c>
      <c r="F430" s="179" t="s">
        <v>393</v>
      </c>
      <c r="H430" s="180">
        <v>1</v>
      </c>
      <c r="I430" s="181"/>
      <c r="L430" s="176"/>
      <c r="M430" s="182"/>
      <c r="N430" s="183"/>
      <c r="O430" s="183"/>
      <c r="P430" s="183"/>
      <c r="Q430" s="183"/>
      <c r="R430" s="183"/>
      <c r="S430" s="183"/>
      <c r="T430" s="184"/>
      <c r="AT430" s="185" t="s">
        <v>154</v>
      </c>
      <c r="AU430" s="185" t="s">
        <v>81</v>
      </c>
      <c r="AV430" s="11" t="s">
        <v>81</v>
      </c>
      <c r="AW430" s="11" t="s">
        <v>34</v>
      </c>
      <c r="AX430" s="11" t="s">
        <v>78</v>
      </c>
      <c r="AY430" s="185" t="s">
        <v>144</v>
      </c>
    </row>
    <row r="431" spans="2:65" s="1" customFormat="1" ht="31.5" customHeight="1">
      <c r="B431" s="163"/>
      <c r="C431" s="164" t="s">
        <v>746</v>
      </c>
      <c r="D431" s="164" t="s">
        <v>147</v>
      </c>
      <c r="E431" s="165" t="s">
        <v>747</v>
      </c>
      <c r="F431" s="166" t="s">
        <v>748</v>
      </c>
      <c r="G431" s="167" t="s">
        <v>185</v>
      </c>
      <c r="H431" s="168">
        <v>1</v>
      </c>
      <c r="I431" s="169"/>
      <c r="J431" s="170">
        <f>ROUND(I431*H431,2)</f>
        <v>0</v>
      </c>
      <c r="K431" s="166" t="s">
        <v>151</v>
      </c>
      <c r="L431" s="34"/>
      <c r="M431" s="171" t="s">
        <v>3</v>
      </c>
      <c r="N431" s="172" t="s">
        <v>42</v>
      </c>
      <c r="O431" s="35"/>
      <c r="P431" s="173">
        <f>O431*H431</f>
        <v>0</v>
      </c>
      <c r="Q431" s="173">
        <v>0</v>
      </c>
      <c r="R431" s="173">
        <f>Q431*H431</f>
        <v>0</v>
      </c>
      <c r="S431" s="173">
        <v>0</v>
      </c>
      <c r="T431" s="174">
        <f>S431*H431</f>
        <v>0</v>
      </c>
      <c r="AR431" s="17" t="s">
        <v>234</v>
      </c>
      <c r="AT431" s="17" t="s">
        <v>147</v>
      </c>
      <c r="AU431" s="17" t="s">
        <v>81</v>
      </c>
      <c r="AY431" s="17" t="s">
        <v>144</v>
      </c>
      <c r="BE431" s="175">
        <f>IF(N431="základní",J431,0)</f>
        <v>0</v>
      </c>
      <c r="BF431" s="175">
        <f>IF(N431="snížená",J431,0)</f>
        <v>0</v>
      </c>
      <c r="BG431" s="175">
        <f>IF(N431="zákl. přenesená",J431,0)</f>
        <v>0</v>
      </c>
      <c r="BH431" s="175">
        <f>IF(N431="sníž. přenesená",J431,0)</f>
        <v>0</v>
      </c>
      <c r="BI431" s="175">
        <f>IF(N431="nulová",J431,0)</f>
        <v>0</v>
      </c>
      <c r="BJ431" s="17" t="s">
        <v>78</v>
      </c>
      <c r="BK431" s="175">
        <f>ROUND(I431*H431,2)</f>
        <v>0</v>
      </c>
      <c r="BL431" s="17" t="s">
        <v>234</v>
      </c>
      <c r="BM431" s="17" t="s">
        <v>749</v>
      </c>
    </row>
    <row r="432" spans="2:65" s="1" customFormat="1" ht="22.5" customHeight="1">
      <c r="B432" s="163"/>
      <c r="C432" s="206" t="s">
        <v>750</v>
      </c>
      <c r="D432" s="206" t="s">
        <v>213</v>
      </c>
      <c r="E432" s="207" t="s">
        <v>751</v>
      </c>
      <c r="F432" s="208" t="s">
        <v>752</v>
      </c>
      <c r="G432" s="209" t="s">
        <v>185</v>
      </c>
      <c r="H432" s="210">
        <v>1</v>
      </c>
      <c r="I432" s="211"/>
      <c r="J432" s="212">
        <f>ROUND(I432*H432,2)</f>
        <v>0</v>
      </c>
      <c r="K432" s="208" t="s">
        <v>3</v>
      </c>
      <c r="L432" s="213"/>
      <c r="M432" s="214" t="s">
        <v>3</v>
      </c>
      <c r="N432" s="215" t="s">
        <v>42</v>
      </c>
      <c r="O432" s="35"/>
      <c r="P432" s="173">
        <f>O432*H432</f>
        <v>0</v>
      </c>
      <c r="Q432" s="173">
        <v>0.03</v>
      </c>
      <c r="R432" s="173">
        <f>Q432*H432</f>
        <v>0.03</v>
      </c>
      <c r="S432" s="173">
        <v>0</v>
      </c>
      <c r="T432" s="174">
        <f>S432*H432</f>
        <v>0</v>
      </c>
      <c r="AR432" s="17" t="s">
        <v>340</v>
      </c>
      <c r="AT432" s="17" t="s">
        <v>213</v>
      </c>
      <c r="AU432" s="17" t="s">
        <v>81</v>
      </c>
      <c r="AY432" s="17" t="s">
        <v>144</v>
      </c>
      <c r="BE432" s="175">
        <f>IF(N432="základní",J432,0)</f>
        <v>0</v>
      </c>
      <c r="BF432" s="175">
        <f>IF(N432="snížená",J432,0)</f>
        <v>0</v>
      </c>
      <c r="BG432" s="175">
        <f>IF(N432="zákl. přenesená",J432,0)</f>
        <v>0</v>
      </c>
      <c r="BH432" s="175">
        <f>IF(N432="sníž. přenesená",J432,0)</f>
        <v>0</v>
      </c>
      <c r="BI432" s="175">
        <f>IF(N432="nulová",J432,0)</f>
        <v>0</v>
      </c>
      <c r="BJ432" s="17" t="s">
        <v>78</v>
      </c>
      <c r="BK432" s="175">
        <f>ROUND(I432*H432,2)</f>
        <v>0</v>
      </c>
      <c r="BL432" s="17" t="s">
        <v>234</v>
      </c>
      <c r="BM432" s="17" t="s">
        <v>753</v>
      </c>
    </row>
    <row r="433" spans="2:65" s="12" customFormat="1">
      <c r="B433" s="186"/>
      <c r="D433" s="187" t="s">
        <v>154</v>
      </c>
      <c r="E433" s="188" t="s">
        <v>3</v>
      </c>
      <c r="F433" s="189" t="s">
        <v>726</v>
      </c>
      <c r="H433" s="190" t="s">
        <v>3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0" t="s">
        <v>154</v>
      </c>
      <c r="AU433" s="190" t="s">
        <v>81</v>
      </c>
      <c r="AV433" s="12" t="s">
        <v>78</v>
      </c>
      <c r="AW433" s="12" t="s">
        <v>34</v>
      </c>
      <c r="AX433" s="12" t="s">
        <v>71</v>
      </c>
      <c r="AY433" s="190" t="s">
        <v>144</v>
      </c>
    </row>
    <row r="434" spans="2:65" s="12" customFormat="1">
      <c r="B434" s="186"/>
      <c r="D434" s="187" t="s">
        <v>154</v>
      </c>
      <c r="E434" s="188" t="s">
        <v>3</v>
      </c>
      <c r="F434" s="189" t="s">
        <v>716</v>
      </c>
      <c r="H434" s="190" t="s">
        <v>3</v>
      </c>
      <c r="I434" s="191"/>
      <c r="L434" s="186"/>
      <c r="M434" s="192"/>
      <c r="N434" s="193"/>
      <c r="O434" s="193"/>
      <c r="P434" s="193"/>
      <c r="Q434" s="193"/>
      <c r="R434" s="193"/>
      <c r="S434" s="193"/>
      <c r="T434" s="194"/>
      <c r="AT434" s="190" t="s">
        <v>154</v>
      </c>
      <c r="AU434" s="190" t="s">
        <v>81</v>
      </c>
      <c r="AV434" s="12" t="s">
        <v>78</v>
      </c>
      <c r="AW434" s="12" t="s">
        <v>34</v>
      </c>
      <c r="AX434" s="12" t="s">
        <v>71</v>
      </c>
      <c r="AY434" s="190" t="s">
        <v>144</v>
      </c>
    </row>
    <row r="435" spans="2:65" s="11" customFormat="1">
      <c r="B435" s="176"/>
      <c r="D435" s="177" t="s">
        <v>154</v>
      </c>
      <c r="E435" s="178" t="s">
        <v>3</v>
      </c>
      <c r="F435" s="179" t="s">
        <v>754</v>
      </c>
      <c r="H435" s="180">
        <v>1</v>
      </c>
      <c r="I435" s="181"/>
      <c r="L435" s="176"/>
      <c r="M435" s="182"/>
      <c r="N435" s="183"/>
      <c r="O435" s="183"/>
      <c r="P435" s="183"/>
      <c r="Q435" s="183"/>
      <c r="R435" s="183"/>
      <c r="S435" s="183"/>
      <c r="T435" s="184"/>
      <c r="AT435" s="185" t="s">
        <v>154</v>
      </c>
      <c r="AU435" s="185" t="s">
        <v>81</v>
      </c>
      <c r="AV435" s="11" t="s">
        <v>81</v>
      </c>
      <c r="AW435" s="11" t="s">
        <v>34</v>
      </c>
      <c r="AX435" s="11" t="s">
        <v>78</v>
      </c>
      <c r="AY435" s="185" t="s">
        <v>144</v>
      </c>
    </row>
    <row r="436" spans="2:65" s="1" customFormat="1" ht="31.5" customHeight="1">
      <c r="B436" s="163"/>
      <c r="C436" s="164" t="s">
        <v>755</v>
      </c>
      <c r="D436" s="164" t="s">
        <v>147</v>
      </c>
      <c r="E436" s="165" t="s">
        <v>756</v>
      </c>
      <c r="F436" s="166" t="s">
        <v>757</v>
      </c>
      <c r="G436" s="167" t="s">
        <v>185</v>
      </c>
      <c r="H436" s="168">
        <v>1</v>
      </c>
      <c r="I436" s="169"/>
      <c r="J436" s="170">
        <f>ROUND(I436*H436,2)</f>
        <v>0</v>
      </c>
      <c r="K436" s="166" t="s">
        <v>151</v>
      </c>
      <c r="L436" s="34"/>
      <c r="M436" s="171" t="s">
        <v>3</v>
      </c>
      <c r="N436" s="172" t="s">
        <v>42</v>
      </c>
      <c r="O436" s="35"/>
      <c r="P436" s="173">
        <f>O436*H436</f>
        <v>0</v>
      </c>
      <c r="Q436" s="173">
        <v>4.6000000000000001E-4</v>
      </c>
      <c r="R436" s="173">
        <f>Q436*H436</f>
        <v>4.6000000000000001E-4</v>
      </c>
      <c r="S436" s="173">
        <v>0</v>
      </c>
      <c r="T436" s="174">
        <f>S436*H436</f>
        <v>0</v>
      </c>
      <c r="AR436" s="17" t="s">
        <v>234</v>
      </c>
      <c r="AT436" s="17" t="s">
        <v>147</v>
      </c>
      <c r="AU436" s="17" t="s">
        <v>81</v>
      </c>
      <c r="AY436" s="17" t="s">
        <v>144</v>
      </c>
      <c r="BE436" s="175">
        <f>IF(N436="základní",J436,0)</f>
        <v>0</v>
      </c>
      <c r="BF436" s="175">
        <f>IF(N436="snížená",J436,0)</f>
        <v>0</v>
      </c>
      <c r="BG436" s="175">
        <f>IF(N436="zákl. přenesená",J436,0)</f>
        <v>0</v>
      </c>
      <c r="BH436" s="175">
        <f>IF(N436="sníž. přenesená",J436,0)</f>
        <v>0</v>
      </c>
      <c r="BI436" s="175">
        <f>IF(N436="nulová",J436,0)</f>
        <v>0</v>
      </c>
      <c r="BJ436" s="17" t="s">
        <v>78</v>
      </c>
      <c r="BK436" s="175">
        <f>ROUND(I436*H436,2)</f>
        <v>0</v>
      </c>
      <c r="BL436" s="17" t="s">
        <v>234</v>
      </c>
      <c r="BM436" s="17" t="s">
        <v>758</v>
      </c>
    </row>
    <row r="437" spans="2:65" s="1" customFormat="1" ht="31.5" customHeight="1">
      <c r="B437" s="163"/>
      <c r="C437" s="206" t="s">
        <v>759</v>
      </c>
      <c r="D437" s="206" t="s">
        <v>213</v>
      </c>
      <c r="E437" s="207" t="s">
        <v>760</v>
      </c>
      <c r="F437" s="208" t="s">
        <v>761</v>
      </c>
      <c r="G437" s="209" t="s">
        <v>185</v>
      </c>
      <c r="H437" s="210">
        <v>1</v>
      </c>
      <c r="I437" s="211"/>
      <c r="J437" s="212">
        <f>ROUND(I437*H437,2)</f>
        <v>0</v>
      </c>
      <c r="K437" s="208" t="s">
        <v>3</v>
      </c>
      <c r="L437" s="213"/>
      <c r="M437" s="214" t="s">
        <v>3</v>
      </c>
      <c r="N437" s="215" t="s">
        <v>42</v>
      </c>
      <c r="O437" s="35"/>
      <c r="P437" s="173">
        <f>O437*H437</f>
        <v>0</v>
      </c>
      <c r="Q437" s="173">
        <v>0.03</v>
      </c>
      <c r="R437" s="173">
        <f>Q437*H437</f>
        <v>0.03</v>
      </c>
      <c r="S437" s="173">
        <v>0</v>
      </c>
      <c r="T437" s="174">
        <f>S437*H437</f>
        <v>0</v>
      </c>
      <c r="AR437" s="17" t="s">
        <v>340</v>
      </c>
      <c r="AT437" s="17" t="s">
        <v>213</v>
      </c>
      <c r="AU437" s="17" t="s">
        <v>81</v>
      </c>
      <c r="AY437" s="17" t="s">
        <v>144</v>
      </c>
      <c r="BE437" s="175">
        <f>IF(N437="základní",J437,0)</f>
        <v>0</v>
      </c>
      <c r="BF437" s="175">
        <f>IF(N437="snížená",J437,0)</f>
        <v>0</v>
      </c>
      <c r="BG437" s="175">
        <f>IF(N437="zákl. přenesená",J437,0)</f>
        <v>0</v>
      </c>
      <c r="BH437" s="175">
        <f>IF(N437="sníž. přenesená",J437,0)</f>
        <v>0</v>
      </c>
      <c r="BI437" s="175">
        <f>IF(N437="nulová",J437,0)</f>
        <v>0</v>
      </c>
      <c r="BJ437" s="17" t="s">
        <v>78</v>
      </c>
      <c r="BK437" s="175">
        <f>ROUND(I437*H437,2)</f>
        <v>0</v>
      </c>
      <c r="BL437" s="17" t="s">
        <v>234</v>
      </c>
      <c r="BM437" s="17" t="s">
        <v>762</v>
      </c>
    </row>
    <row r="438" spans="2:65" s="11" customFormat="1">
      <c r="B438" s="176"/>
      <c r="D438" s="177" t="s">
        <v>154</v>
      </c>
      <c r="E438" s="178" t="s">
        <v>3</v>
      </c>
      <c r="F438" s="179" t="s">
        <v>754</v>
      </c>
      <c r="H438" s="180">
        <v>1</v>
      </c>
      <c r="I438" s="181"/>
      <c r="L438" s="176"/>
      <c r="M438" s="182"/>
      <c r="N438" s="183"/>
      <c r="O438" s="183"/>
      <c r="P438" s="183"/>
      <c r="Q438" s="183"/>
      <c r="R438" s="183"/>
      <c r="S438" s="183"/>
      <c r="T438" s="184"/>
      <c r="AT438" s="185" t="s">
        <v>154</v>
      </c>
      <c r="AU438" s="185" t="s">
        <v>81</v>
      </c>
      <c r="AV438" s="11" t="s">
        <v>81</v>
      </c>
      <c r="AW438" s="11" t="s">
        <v>34</v>
      </c>
      <c r="AX438" s="11" t="s">
        <v>78</v>
      </c>
      <c r="AY438" s="185" t="s">
        <v>144</v>
      </c>
    </row>
    <row r="439" spans="2:65" s="1" customFormat="1" ht="22.5" customHeight="1">
      <c r="B439" s="163"/>
      <c r="C439" s="164" t="s">
        <v>763</v>
      </c>
      <c r="D439" s="164" t="s">
        <v>147</v>
      </c>
      <c r="E439" s="165" t="s">
        <v>764</v>
      </c>
      <c r="F439" s="166" t="s">
        <v>765</v>
      </c>
      <c r="G439" s="167" t="s">
        <v>179</v>
      </c>
      <c r="H439" s="168">
        <v>1</v>
      </c>
      <c r="I439" s="169"/>
      <c r="J439" s="170">
        <f>ROUND(I439*H439,2)</f>
        <v>0</v>
      </c>
      <c r="K439" s="166" t="s">
        <v>3</v>
      </c>
      <c r="L439" s="34"/>
      <c r="M439" s="171" t="s">
        <v>3</v>
      </c>
      <c r="N439" s="172" t="s">
        <v>42</v>
      </c>
      <c r="O439" s="35"/>
      <c r="P439" s="173">
        <f>O439*H439</f>
        <v>0</v>
      </c>
      <c r="Q439" s="173">
        <v>0.02</v>
      </c>
      <c r="R439" s="173">
        <f>Q439*H439</f>
        <v>0.02</v>
      </c>
      <c r="S439" s="173">
        <v>0</v>
      </c>
      <c r="T439" s="174">
        <f>S439*H439</f>
        <v>0</v>
      </c>
      <c r="AR439" s="17" t="s">
        <v>234</v>
      </c>
      <c r="AT439" s="17" t="s">
        <v>147</v>
      </c>
      <c r="AU439" s="17" t="s">
        <v>81</v>
      </c>
      <c r="AY439" s="17" t="s">
        <v>144</v>
      </c>
      <c r="BE439" s="175">
        <f>IF(N439="základní",J439,0)</f>
        <v>0</v>
      </c>
      <c r="BF439" s="175">
        <f>IF(N439="snížená",J439,0)</f>
        <v>0</v>
      </c>
      <c r="BG439" s="175">
        <f>IF(N439="zákl. přenesená",J439,0)</f>
        <v>0</v>
      </c>
      <c r="BH439" s="175">
        <f>IF(N439="sníž. přenesená",J439,0)</f>
        <v>0</v>
      </c>
      <c r="BI439" s="175">
        <f>IF(N439="nulová",J439,0)</f>
        <v>0</v>
      </c>
      <c r="BJ439" s="17" t="s">
        <v>78</v>
      </c>
      <c r="BK439" s="175">
        <f>ROUND(I439*H439,2)</f>
        <v>0</v>
      </c>
      <c r="BL439" s="17" t="s">
        <v>234</v>
      </c>
      <c r="BM439" s="17" t="s">
        <v>766</v>
      </c>
    </row>
    <row r="440" spans="2:65" s="11" customFormat="1">
      <c r="B440" s="176"/>
      <c r="D440" s="177" t="s">
        <v>154</v>
      </c>
      <c r="E440" s="178" t="s">
        <v>3</v>
      </c>
      <c r="F440" s="179" t="s">
        <v>767</v>
      </c>
      <c r="H440" s="180">
        <v>1</v>
      </c>
      <c r="I440" s="181"/>
      <c r="L440" s="176"/>
      <c r="M440" s="182"/>
      <c r="N440" s="183"/>
      <c r="O440" s="183"/>
      <c r="P440" s="183"/>
      <c r="Q440" s="183"/>
      <c r="R440" s="183"/>
      <c r="S440" s="183"/>
      <c r="T440" s="184"/>
      <c r="AT440" s="185" t="s">
        <v>154</v>
      </c>
      <c r="AU440" s="185" t="s">
        <v>81</v>
      </c>
      <c r="AV440" s="11" t="s">
        <v>81</v>
      </c>
      <c r="AW440" s="11" t="s">
        <v>34</v>
      </c>
      <c r="AX440" s="11" t="s">
        <v>78</v>
      </c>
      <c r="AY440" s="185" t="s">
        <v>144</v>
      </c>
    </row>
    <row r="441" spans="2:65" s="1" customFormat="1" ht="31.5" customHeight="1">
      <c r="B441" s="163"/>
      <c r="C441" s="164" t="s">
        <v>768</v>
      </c>
      <c r="D441" s="164" t="s">
        <v>147</v>
      </c>
      <c r="E441" s="165" t="s">
        <v>769</v>
      </c>
      <c r="F441" s="166" t="s">
        <v>770</v>
      </c>
      <c r="G441" s="167" t="s">
        <v>179</v>
      </c>
      <c r="H441" s="168">
        <v>5</v>
      </c>
      <c r="I441" s="169"/>
      <c r="J441" s="170">
        <f>ROUND(I441*H441,2)</f>
        <v>0</v>
      </c>
      <c r="K441" s="166" t="s">
        <v>3</v>
      </c>
      <c r="L441" s="34"/>
      <c r="M441" s="171" t="s">
        <v>3</v>
      </c>
      <c r="N441" s="172" t="s">
        <v>42</v>
      </c>
      <c r="O441" s="35"/>
      <c r="P441" s="173">
        <f>O441*H441</f>
        <v>0</v>
      </c>
      <c r="Q441" s="173">
        <v>5.0000000000000001E-3</v>
      </c>
      <c r="R441" s="173">
        <f>Q441*H441</f>
        <v>2.5000000000000001E-2</v>
      </c>
      <c r="S441" s="173">
        <v>0</v>
      </c>
      <c r="T441" s="174">
        <f>S441*H441</f>
        <v>0</v>
      </c>
      <c r="AR441" s="17" t="s">
        <v>234</v>
      </c>
      <c r="AT441" s="17" t="s">
        <v>147</v>
      </c>
      <c r="AU441" s="17" t="s">
        <v>81</v>
      </c>
      <c r="AY441" s="17" t="s">
        <v>144</v>
      </c>
      <c r="BE441" s="175">
        <f>IF(N441="základní",J441,0)</f>
        <v>0</v>
      </c>
      <c r="BF441" s="175">
        <f>IF(N441="snížená",J441,0)</f>
        <v>0</v>
      </c>
      <c r="BG441" s="175">
        <f>IF(N441="zákl. přenesená",J441,0)</f>
        <v>0</v>
      </c>
      <c r="BH441" s="175">
        <f>IF(N441="sníž. přenesená",J441,0)</f>
        <v>0</v>
      </c>
      <c r="BI441" s="175">
        <f>IF(N441="nulová",J441,0)</f>
        <v>0</v>
      </c>
      <c r="BJ441" s="17" t="s">
        <v>78</v>
      </c>
      <c r="BK441" s="175">
        <f>ROUND(I441*H441,2)</f>
        <v>0</v>
      </c>
      <c r="BL441" s="17" t="s">
        <v>234</v>
      </c>
      <c r="BM441" s="17" t="s">
        <v>771</v>
      </c>
    </row>
    <row r="442" spans="2:65" s="11" customFormat="1">
      <c r="B442" s="176"/>
      <c r="D442" s="177" t="s">
        <v>154</v>
      </c>
      <c r="E442" s="178" t="s">
        <v>3</v>
      </c>
      <c r="F442" s="179" t="s">
        <v>772</v>
      </c>
      <c r="H442" s="180">
        <v>5</v>
      </c>
      <c r="I442" s="181"/>
      <c r="L442" s="176"/>
      <c r="M442" s="182"/>
      <c r="N442" s="183"/>
      <c r="O442" s="183"/>
      <c r="P442" s="183"/>
      <c r="Q442" s="183"/>
      <c r="R442" s="183"/>
      <c r="S442" s="183"/>
      <c r="T442" s="184"/>
      <c r="AT442" s="185" t="s">
        <v>154</v>
      </c>
      <c r="AU442" s="185" t="s">
        <v>81</v>
      </c>
      <c r="AV442" s="11" t="s">
        <v>81</v>
      </c>
      <c r="AW442" s="11" t="s">
        <v>34</v>
      </c>
      <c r="AX442" s="11" t="s">
        <v>78</v>
      </c>
      <c r="AY442" s="185" t="s">
        <v>144</v>
      </c>
    </row>
    <row r="443" spans="2:65" s="1" customFormat="1" ht="22.5" customHeight="1">
      <c r="B443" s="163"/>
      <c r="C443" s="164" t="s">
        <v>773</v>
      </c>
      <c r="D443" s="164" t="s">
        <v>147</v>
      </c>
      <c r="E443" s="165" t="s">
        <v>774</v>
      </c>
      <c r="F443" s="166" t="s">
        <v>775</v>
      </c>
      <c r="G443" s="167" t="s">
        <v>179</v>
      </c>
      <c r="H443" s="168">
        <v>1</v>
      </c>
      <c r="I443" s="169"/>
      <c r="J443" s="170">
        <f>ROUND(I443*H443,2)</f>
        <v>0</v>
      </c>
      <c r="K443" s="166" t="s">
        <v>3</v>
      </c>
      <c r="L443" s="34"/>
      <c r="M443" s="171" t="s">
        <v>3</v>
      </c>
      <c r="N443" s="172" t="s">
        <v>42</v>
      </c>
      <c r="O443" s="35"/>
      <c r="P443" s="173">
        <f>O443*H443</f>
        <v>0</v>
      </c>
      <c r="Q443" s="173">
        <v>0.1</v>
      </c>
      <c r="R443" s="173">
        <f>Q443*H443</f>
        <v>0.1</v>
      </c>
      <c r="S443" s="173">
        <v>0</v>
      </c>
      <c r="T443" s="174">
        <f>S443*H443</f>
        <v>0</v>
      </c>
      <c r="AR443" s="17" t="s">
        <v>234</v>
      </c>
      <c r="AT443" s="17" t="s">
        <v>147</v>
      </c>
      <c r="AU443" s="17" t="s">
        <v>81</v>
      </c>
      <c r="AY443" s="17" t="s">
        <v>144</v>
      </c>
      <c r="BE443" s="175">
        <f>IF(N443="základní",J443,0)</f>
        <v>0</v>
      </c>
      <c r="BF443" s="175">
        <f>IF(N443="snížená",J443,0)</f>
        <v>0</v>
      </c>
      <c r="BG443" s="175">
        <f>IF(N443="zákl. přenesená",J443,0)</f>
        <v>0</v>
      </c>
      <c r="BH443" s="175">
        <f>IF(N443="sníž. přenesená",J443,0)</f>
        <v>0</v>
      </c>
      <c r="BI443" s="175">
        <f>IF(N443="nulová",J443,0)</f>
        <v>0</v>
      </c>
      <c r="BJ443" s="17" t="s">
        <v>78</v>
      </c>
      <c r="BK443" s="175">
        <f>ROUND(I443*H443,2)</f>
        <v>0</v>
      </c>
      <c r="BL443" s="17" t="s">
        <v>234</v>
      </c>
      <c r="BM443" s="17" t="s">
        <v>776</v>
      </c>
    </row>
    <row r="444" spans="2:65" s="1" customFormat="1" ht="31.5" customHeight="1">
      <c r="B444" s="163"/>
      <c r="C444" s="164" t="s">
        <v>777</v>
      </c>
      <c r="D444" s="164" t="s">
        <v>147</v>
      </c>
      <c r="E444" s="165" t="s">
        <v>778</v>
      </c>
      <c r="F444" s="166" t="s">
        <v>779</v>
      </c>
      <c r="G444" s="167" t="s">
        <v>164</v>
      </c>
      <c r="H444" s="168">
        <v>0.313</v>
      </c>
      <c r="I444" s="169"/>
      <c r="J444" s="170">
        <f>ROUND(I444*H444,2)</f>
        <v>0</v>
      </c>
      <c r="K444" s="166" t="s">
        <v>151</v>
      </c>
      <c r="L444" s="34"/>
      <c r="M444" s="171" t="s">
        <v>3</v>
      </c>
      <c r="N444" s="172" t="s">
        <v>42</v>
      </c>
      <c r="O444" s="35"/>
      <c r="P444" s="173">
        <f>O444*H444</f>
        <v>0</v>
      </c>
      <c r="Q444" s="173">
        <v>0</v>
      </c>
      <c r="R444" s="173">
        <f>Q444*H444</f>
        <v>0</v>
      </c>
      <c r="S444" s="173">
        <v>0</v>
      </c>
      <c r="T444" s="174">
        <f>S444*H444</f>
        <v>0</v>
      </c>
      <c r="AR444" s="17" t="s">
        <v>234</v>
      </c>
      <c r="AT444" s="17" t="s">
        <v>147</v>
      </c>
      <c r="AU444" s="17" t="s">
        <v>81</v>
      </c>
      <c r="AY444" s="17" t="s">
        <v>144</v>
      </c>
      <c r="BE444" s="175">
        <f>IF(N444="základní",J444,0)</f>
        <v>0</v>
      </c>
      <c r="BF444" s="175">
        <f>IF(N444="snížená",J444,0)</f>
        <v>0</v>
      </c>
      <c r="BG444" s="175">
        <f>IF(N444="zákl. přenesená",J444,0)</f>
        <v>0</v>
      </c>
      <c r="BH444" s="175">
        <f>IF(N444="sníž. přenesená",J444,0)</f>
        <v>0</v>
      </c>
      <c r="BI444" s="175">
        <f>IF(N444="nulová",J444,0)</f>
        <v>0</v>
      </c>
      <c r="BJ444" s="17" t="s">
        <v>78</v>
      </c>
      <c r="BK444" s="175">
        <f>ROUND(I444*H444,2)</f>
        <v>0</v>
      </c>
      <c r="BL444" s="17" t="s">
        <v>234</v>
      </c>
      <c r="BM444" s="17" t="s">
        <v>780</v>
      </c>
    </row>
    <row r="445" spans="2:65" s="10" customFormat="1" ht="29.85" customHeight="1">
      <c r="B445" s="149"/>
      <c r="D445" s="160" t="s">
        <v>70</v>
      </c>
      <c r="E445" s="161" t="s">
        <v>781</v>
      </c>
      <c r="F445" s="161" t="s">
        <v>782</v>
      </c>
      <c r="I445" s="152"/>
      <c r="J445" s="162">
        <f>BK445</f>
        <v>0</v>
      </c>
      <c r="L445" s="149"/>
      <c r="M445" s="154"/>
      <c r="N445" s="155"/>
      <c r="O445" s="155"/>
      <c r="P445" s="156">
        <f>SUM(P446:P469)</f>
        <v>0</v>
      </c>
      <c r="Q445" s="155"/>
      <c r="R445" s="156">
        <f>SUM(R446:R469)</f>
        <v>1.0379999999999998</v>
      </c>
      <c r="S445" s="155"/>
      <c r="T445" s="157">
        <f>SUM(T446:T469)</f>
        <v>0</v>
      </c>
      <c r="AR445" s="150" t="s">
        <v>81</v>
      </c>
      <c r="AT445" s="158" t="s">
        <v>70</v>
      </c>
      <c r="AU445" s="158" t="s">
        <v>78</v>
      </c>
      <c r="AY445" s="150" t="s">
        <v>144</v>
      </c>
      <c r="BK445" s="159">
        <f>SUM(BK446:BK469)</f>
        <v>0</v>
      </c>
    </row>
    <row r="446" spans="2:65" s="1" customFormat="1" ht="22.5" customHeight="1">
      <c r="B446" s="163"/>
      <c r="C446" s="164" t="s">
        <v>783</v>
      </c>
      <c r="D446" s="164" t="s">
        <v>147</v>
      </c>
      <c r="E446" s="165" t="s">
        <v>784</v>
      </c>
      <c r="F446" s="166" t="s">
        <v>785</v>
      </c>
      <c r="G446" s="167" t="s">
        <v>169</v>
      </c>
      <c r="H446" s="168">
        <v>83</v>
      </c>
      <c r="I446" s="169"/>
      <c r="J446" s="170">
        <f>ROUND(I446*H446,2)</f>
        <v>0</v>
      </c>
      <c r="K446" s="166" t="s">
        <v>3</v>
      </c>
      <c r="L446" s="34"/>
      <c r="M446" s="171" t="s">
        <v>3</v>
      </c>
      <c r="N446" s="172" t="s">
        <v>42</v>
      </c>
      <c r="O446" s="35"/>
      <c r="P446" s="173">
        <f>O446*H446</f>
        <v>0</v>
      </c>
      <c r="Q446" s="173">
        <v>5.0000000000000001E-3</v>
      </c>
      <c r="R446" s="173">
        <f>Q446*H446</f>
        <v>0.41500000000000004</v>
      </c>
      <c r="S446" s="173">
        <v>0</v>
      </c>
      <c r="T446" s="174">
        <f>S446*H446</f>
        <v>0</v>
      </c>
      <c r="AR446" s="17" t="s">
        <v>234</v>
      </c>
      <c r="AT446" s="17" t="s">
        <v>147</v>
      </c>
      <c r="AU446" s="17" t="s">
        <v>81</v>
      </c>
      <c r="AY446" s="17" t="s">
        <v>144</v>
      </c>
      <c r="BE446" s="175">
        <f>IF(N446="základní",J446,0)</f>
        <v>0</v>
      </c>
      <c r="BF446" s="175">
        <f>IF(N446="snížená",J446,0)</f>
        <v>0</v>
      </c>
      <c r="BG446" s="175">
        <f>IF(N446="zákl. přenesená",J446,0)</f>
        <v>0</v>
      </c>
      <c r="BH446" s="175">
        <f>IF(N446="sníž. přenesená",J446,0)</f>
        <v>0</v>
      </c>
      <c r="BI446" s="175">
        <f>IF(N446="nulová",J446,0)</f>
        <v>0</v>
      </c>
      <c r="BJ446" s="17" t="s">
        <v>78</v>
      </c>
      <c r="BK446" s="175">
        <f>ROUND(I446*H446,2)</f>
        <v>0</v>
      </c>
      <c r="BL446" s="17" t="s">
        <v>234</v>
      </c>
      <c r="BM446" s="17" t="s">
        <v>786</v>
      </c>
    </row>
    <row r="447" spans="2:65" s="11" customFormat="1">
      <c r="B447" s="176"/>
      <c r="D447" s="177" t="s">
        <v>154</v>
      </c>
      <c r="E447" s="178" t="s">
        <v>3</v>
      </c>
      <c r="F447" s="179" t="s">
        <v>787</v>
      </c>
      <c r="H447" s="180">
        <v>83</v>
      </c>
      <c r="I447" s="181"/>
      <c r="L447" s="176"/>
      <c r="M447" s="182"/>
      <c r="N447" s="183"/>
      <c r="O447" s="183"/>
      <c r="P447" s="183"/>
      <c r="Q447" s="183"/>
      <c r="R447" s="183"/>
      <c r="S447" s="183"/>
      <c r="T447" s="184"/>
      <c r="AT447" s="185" t="s">
        <v>154</v>
      </c>
      <c r="AU447" s="185" t="s">
        <v>81</v>
      </c>
      <c r="AV447" s="11" t="s">
        <v>81</v>
      </c>
      <c r="AW447" s="11" t="s">
        <v>34</v>
      </c>
      <c r="AX447" s="11" t="s">
        <v>78</v>
      </c>
      <c r="AY447" s="185" t="s">
        <v>144</v>
      </c>
    </row>
    <row r="448" spans="2:65" s="1" customFormat="1" ht="31.5" customHeight="1">
      <c r="B448" s="163"/>
      <c r="C448" s="164" t="s">
        <v>788</v>
      </c>
      <c r="D448" s="164" t="s">
        <v>147</v>
      </c>
      <c r="E448" s="165" t="s">
        <v>789</v>
      </c>
      <c r="F448" s="166" t="s">
        <v>790</v>
      </c>
      <c r="G448" s="167" t="s">
        <v>179</v>
      </c>
      <c r="H448" s="168">
        <v>1</v>
      </c>
      <c r="I448" s="169"/>
      <c r="J448" s="170">
        <f>ROUND(I448*H448,2)</f>
        <v>0</v>
      </c>
      <c r="K448" s="166" t="s">
        <v>3</v>
      </c>
      <c r="L448" s="34"/>
      <c r="M448" s="171" t="s">
        <v>3</v>
      </c>
      <c r="N448" s="172" t="s">
        <v>42</v>
      </c>
      <c r="O448" s="35"/>
      <c r="P448" s="173">
        <f>O448*H448</f>
        <v>0</v>
      </c>
      <c r="Q448" s="173">
        <v>0.02</v>
      </c>
      <c r="R448" s="173">
        <f>Q448*H448</f>
        <v>0.02</v>
      </c>
      <c r="S448" s="173">
        <v>0</v>
      </c>
      <c r="T448" s="174">
        <f>S448*H448</f>
        <v>0</v>
      </c>
      <c r="AR448" s="17" t="s">
        <v>234</v>
      </c>
      <c r="AT448" s="17" t="s">
        <v>147</v>
      </c>
      <c r="AU448" s="17" t="s">
        <v>81</v>
      </c>
      <c r="AY448" s="17" t="s">
        <v>144</v>
      </c>
      <c r="BE448" s="175">
        <f>IF(N448="základní",J448,0)</f>
        <v>0</v>
      </c>
      <c r="BF448" s="175">
        <f>IF(N448="snížená",J448,0)</f>
        <v>0</v>
      </c>
      <c r="BG448" s="175">
        <f>IF(N448="zákl. přenesená",J448,0)</f>
        <v>0</v>
      </c>
      <c r="BH448" s="175">
        <f>IF(N448="sníž. přenesená",J448,0)</f>
        <v>0</v>
      </c>
      <c r="BI448" s="175">
        <f>IF(N448="nulová",J448,0)</f>
        <v>0</v>
      </c>
      <c r="BJ448" s="17" t="s">
        <v>78</v>
      </c>
      <c r="BK448" s="175">
        <f>ROUND(I448*H448,2)</f>
        <v>0</v>
      </c>
      <c r="BL448" s="17" t="s">
        <v>234</v>
      </c>
      <c r="BM448" s="17" t="s">
        <v>791</v>
      </c>
    </row>
    <row r="449" spans="2:65" s="11" customFormat="1">
      <c r="B449" s="176"/>
      <c r="D449" s="177" t="s">
        <v>154</v>
      </c>
      <c r="E449" s="178" t="s">
        <v>3</v>
      </c>
      <c r="F449" s="179" t="s">
        <v>792</v>
      </c>
      <c r="H449" s="180">
        <v>1</v>
      </c>
      <c r="I449" s="181"/>
      <c r="L449" s="176"/>
      <c r="M449" s="182"/>
      <c r="N449" s="183"/>
      <c r="O449" s="183"/>
      <c r="P449" s="183"/>
      <c r="Q449" s="183"/>
      <c r="R449" s="183"/>
      <c r="S449" s="183"/>
      <c r="T449" s="184"/>
      <c r="AT449" s="185" t="s">
        <v>154</v>
      </c>
      <c r="AU449" s="185" t="s">
        <v>81</v>
      </c>
      <c r="AV449" s="11" t="s">
        <v>81</v>
      </c>
      <c r="AW449" s="11" t="s">
        <v>34</v>
      </c>
      <c r="AX449" s="11" t="s">
        <v>78</v>
      </c>
      <c r="AY449" s="185" t="s">
        <v>144</v>
      </c>
    </row>
    <row r="450" spans="2:65" s="1" customFormat="1" ht="31.5" customHeight="1">
      <c r="B450" s="163"/>
      <c r="C450" s="164" t="s">
        <v>793</v>
      </c>
      <c r="D450" s="164" t="s">
        <v>147</v>
      </c>
      <c r="E450" s="165" t="s">
        <v>794</v>
      </c>
      <c r="F450" s="166" t="s">
        <v>795</v>
      </c>
      <c r="G450" s="167" t="s">
        <v>179</v>
      </c>
      <c r="H450" s="168">
        <v>2</v>
      </c>
      <c r="I450" s="169"/>
      <c r="J450" s="170">
        <f>ROUND(I450*H450,2)</f>
        <v>0</v>
      </c>
      <c r="K450" s="166" t="s">
        <v>3</v>
      </c>
      <c r="L450" s="34"/>
      <c r="M450" s="171" t="s">
        <v>3</v>
      </c>
      <c r="N450" s="172" t="s">
        <v>42</v>
      </c>
      <c r="O450" s="35"/>
      <c r="P450" s="173">
        <f>O450*H450</f>
        <v>0</v>
      </c>
      <c r="Q450" s="173">
        <v>0.1</v>
      </c>
      <c r="R450" s="173">
        <f>Q450*H450</f>
        <v>0.2</v>
      </c>
      <c r="S450" s="173">
        <v>0</v>
      </c>
      <c r="T450" s="174">
        <f>S450*H450</f>
        <v>0</v>
      </c>
      <c r="AR450" s="17" t="s">
        <v>234</v>
      </c>
      <c r="AT450" s="17" t="s">
        <v>147</v>
      </c>
      <c r="AU450" s="17" t="s">
        <v>81</v>
      </c>
      <c r="AY450" s="17" t="s">
        <v>144</v>
      </c>
      <c r="BE450" s="175">
        <f>IF(N450="základní",J450,0)</f>
        <v>0</v>
      </c>
      <c r="BF450" s="175">
        <f>IF(N450="snížená",J450,0)</f>
        <v>0</v>
      </c>
      <c r="BG450" s="175">
        <f>IF(N450="zákl. přenesená",J450,0)</f>
        <v>0</v>
      </c>
      <c r="BH450" s="175">
        <f>IF(N450="sníž. přenesená",J450,0)</f>
        <v>0</v>
      </c>
      <c r="BI450" s="175">
        <f>IF(N450="nulová",J450,0)</f>
        <v>0</v>
      </c>
      <c r="BJ450" s="17" t="s">
        <v>78</v>
      </c>
      <c r="BK450" s="175">
        <f>ROUND(I450*H450,2)</f>
        <v>0</v>
      </c>
      <c r="BL450" s="17" t="s">
        <v>234</v>
      </c>
      <c r="BM450" s="17" t="s">
        <v>796</v>
      </c>
    </row>
    <row r="451" spans="2:65" s="12" customFormat="1">
      <c r="B451" s="186"/>
      <c r="D451" s="187" t="s">
        <v>154</v>
      </c>
      <c r="E451" s="188" t="s">
        <v>3</v>
      </c>
      <c r="F451" s="189" t="s">
        <v>797</v>
      </c>
      <c r="H451" s="190" t="s">
        <v>3</v>
      </c>
      <c r="I451" s="191"/>
      <c r="L451" s="186"/>
      <c r="M451" s="192"/>
      <c r="N451" s="193"/>
      <c r="O451" s="193"/>
      <c r="P451" s="193"/>
      <c r="Q451" s="193"/>
      <c r="R451" s="193"/>
      <c r="S451" s="193"/>
      <c r="T451" s="194"/>
      <c r="AT451" s="190" t="s">
        <v>154</v>
      </c>
      <c r="AU451" s="190" t="s">
        <v>81</v>
      </c>
      <c r="AV451" s="12" t="s">
        <v>78</v>
      </c>
      <c r="AW451" s="12" t="s">
        <v>34</v>
      </c>
      <c r="AX451" s="12" t="s">
        <v>71</v>
      </c>
      <c r="AY451" s="190" t="s">
        <v>144</v>
      </c>
    </row>
    <row r="452" spans="2:65" s="12" customFormat="1">
      <c r="B452" s="186"/>
      <c r="D452" s="187" t="s">
        <v>154</v>
      </c>
      <c r="E452" s="188" t="s">
        <v>3</v>
      </c>
      <c r="F452" s="189" t="s">
        <v>798</v>
      </c>
      <c r="H452" s="190" t="s">
        <v>3</v>
      </c>
      <c r="I452" s="191"/>
      <c r="L452" s="186"/>
      <c r="M452" s="192"/>
      <c r="N452" s="193"/>
      <c r="O452" s="193"/>
      <c r="P452" s="193"/>
      <c r="Q452" s="193"/>
      <c r="R452" s="193"/>
      <c r="S452" s="193"/>
      <c r="T452" s="194"/>
      <c r="AT452" s="190" t="s">
        <v>154</v>
      </c>
      <c r="AU452" s="190" t="s">
        <v>81</v>
      </c>
      <c r="AV452" s="12" t="s">
        <v>78</v>
      </c>
      <c r="AW452" s="12" t="s">
        <v>34</v>
      </c>
      <c r="AX452" s="12" t="s">
        <v>71</v>
      </c>
      <c r="AY452" s="190" t="s">
        <v>144</v>
      </c>
    </row>
    <row r="453" spans="2:65" s="12" customFormat="1">
      <c r="B453" s="186"/>
      <c r="D453" s="187" t="s">
        <v>154</v>
      </c>
      <c r="E453" s="188" t="s">
        <v>3</v>
      </c>
      <c r="F453" s="189" t="s">
        <v>799</v>
      </c>
      <c r="H453" s="190" t="s">
        <v>3</v>
      </c>
      <c r="I453" s="191"/>
      <c r="L453" s="186"/>
      <c r="M453" s="192"/>
      <c r="N453" s="193"/>
      <c r="O453" s="193"/>
      <c r="P453" s="193"/>
      <c r="Q453" s="193"/>
      <c r="R453" s="193"/>
      <c r="S453" s="193"/>
      <c r="T453" s="194"/>
      <c r="AT453" s="190" t="s">
        <v>154</v>
      </c>
      <c r="AU453" s="190" t="s">
        <v>81</v>
      </c>
      <c r="AV453" s="12" t="s">
        <v>78</v>
      </c>
      <c r="AW453" s="12" t="s">
        <v>34</v>
      </c>
      <c r="AX453" s="12" t="s">
        <v>71</v>
      </c>
      <c r="AY453" s="190" t="s">
        <v>144</v>
      </c>
    </row>
    <row r="454" spans="2:65" s="11" customFormat="1">
      <c r="B454" s="176"/>
      <c r="D454" s="177" t="s">
        <v>154</v>
      </c>
      <c r="E454" s="178" t="s">
        <v>3</v>
      </c>
      <c r="F454" s="179" t="s">
        <v>800</v>
      </c>
      <c r="H454" s="180">
        <v>2</v>
      </c>
      <c r="I454" s="181"/>
      <c r="L454" s="176"/>
      <c r="M454" s="182"/>
      <c r="N454" s="183"/>
      <c r="O454" s="183"/>
      <c r="P454" s="183"/>
      <c r="Q454" s="183"/>
      <c r="R454" s="183"/>
      <c r="S454" s="183"/>
      <c r="T454" s="184"/>
      <c r="AT454" s="185" t="s">
        <v>154</v>
      </c>
      <c r="AU454" s="185" t="s">
        <v>81</v>
      </c>
      <c r="AV454" s="11" t="s">
        <v>81</v>
      </c>
      <c r="AW454" s="11" t="s">
        <v>34</v>
      </c>
      <c r="AX454" s="11" t="s">
        <v>78</v>
      </c>
      <c r="AY454" s="185" t="s">
        <v>144</v>
      </c>
    </row>
    <row r="455" spans="2:65" s="1" customFormat="1" ht="31.5" customHeight="1">
      <c r="B455" s="163"/>
      <c r="C455" s="164" t="s">
        <v>801</v>
      </c>
      <c r="D455" s="164" t="s">
        <v>147</v>
      </c>
      <c r="E455" s="165" t="s">
        <v>802</v>
      </c>
      <c r="F455" s="166" t="s">
        <v>803</v>
      </c>
      <c r="G455" s="167" t="s">
        <v>179</v>
      </c>
      <c r="H455" s="168">
        <v>1</v>
      </c>
      <c r="I455" s="169"/>
      <c r="J455" s="170">
        <f>ROUND(I455*H455,2)</f>
        <v>0</v>
      </c>
      <c r="K455" s="166" t="s">
        <v>3</v>
      </c>
      <c r="L455" s="34"/>
      <c r="M455" s="171" t="s">
        <v>3</v>
      </c>
      <c r="N455" s="172" t="s">
        <v>42</v>
      </c>
      <c r="O455" s="35"/>
      <c r="P455" s="173">
        <f>O455*H455</f>
        <v>0</v>
      </c>
      <c r="Q455" s="173">
        <v>0.1</v>
      </c>
      <c r="R455" s="173">
        <f>Q455*H455</f>
        <v>0.1</v>
      </c>
      <c r="S455" s="173">
        <v>0</v>
      </c>
      <c r="T455" s="174">
        <f>S455*H455</f>
        <v>0</v>
      </c>
      <c r="AR455" s="17" t="s">
        <v>234</v>
      </c>
      <c r="AT455" s="17" t="s">
        <v>147</v>
      </c>
      <c r="AU455" s="17" t="s">
        <v>81</v>
      </c>
      <c r="AY455" s="17" t="s">
        <v>144</v>
      </c>
      <c r="BE455" s="175">
        <f>IF(N455="základní",J455,0)</f>
        <v>0</v>
      </c>
      <c r="BF455" s="175">
        <f>IF(N455="snížená",J455,0)</f>
        <v>0</v>
      </c>
      <c r="BG455" s="175">
        <f>IF(N455="zákl. přenesená",J455,0)</f>
        <v>0</v>
      </c>
      <c r="BH455" s="175">
        <f>IF(N455="sníž. přenesená",J455,0)</f>
        <v>0</v>
      </c>
      <c r="BI455" s="175">
        <f>IF(N455="nulová",J455,0)</f>
        <v>0</v>
      </c>
      <c r="BJ455" s="17" t="s">
        <v>78</v>
      </c>
      <c r="BK455" s="175">
        <f>ROUND(I455*H455,2)</f>
        <v>0</v>
      </c>
      <c r="BL455" s="17" t="s">
        <v>234</v>
      </c>
      <c r="BM455" s="17" t="s">
        <v>804</v>
      </c>
    </row>
    <row r="456" spans="2:65" s="12" customFormat="1">
      <c r="B456" s="186"/>
      <c r="D456" s="187" t="s">
        <v>154</v>
      </c>
      <c r="E456" s="188" t="s">
        <v>3</v>
      </c>
      <c r="F456" s="189" t="s">
        <v>805</v>
      </c>
      <c r="H456" s="190" t="s">
        <v>3</v>
      </c>
      <c r="I456" s="191"/>
      <c r="L456" s="186"/>
      <c r="M456" s="192"/>
      <c r="N456" s="193"/>
      <c r="O456" s="193"/>
      <c r="P456" s="193"/>
      <c r="Q456" s="193"/>
      <c r="R456" s="193"/>
      <c r="S456" s="193"/>
      <c r="T456" s="194"/>
      <c r="AT456" s="190" t="s">
        <v>154</v>
      </c>
      <c r="AU456" s="190" t="s">
        <v>81</v>
      </c>
      <c r="AV456" s="12" t="s">
        <v>78</v>
      </c>
      <c r="AW456" s="12" t="s">
        <v>34</v>
      </c>
      <c r="AX456" s="12" t="s">
        <v>71</v>
      </c>
      <c r="AY456" s="190" t="s">
        <v>144</v>
      </c>
    </row>
    <row r="457" spans="2:65" s="12" customFormat="1">
      <c r="B457" s="186"/>
      <c r="D457" s="187" t="s">
        <v>154</v>
      </c>
      <c r="E457" s="188" t="s">
        <v>3</v>
      </c>
      <c r="F457" s="189" t="s">
        <v>798</v>
      </c>
      <c r="H457" s="190" t="s">
        <v>3</v>
      </c>
      <c r="I457" s="191"/>
      <c r="L457" s="186"/>
      <c r="M457" s="192"/>
      <c r="N457" s="193"/>
      <c r="O457" s="193"/>
      <c r="P457" s="193"/>
      <c r="Q457" s="193"/>
      <c r="R457" s="193"/>
      <c r="S457" s="193"/>
      <c r="T457" s="194"/>
      <c r="AT457" s="190" t="s">
        <v>154</v>
      </c>
      <c r="AU457" s="190" t="s">
        <v>81</v>
      </c>
      <c r="AV457" s="12" t="s">
        <v>78</v>
      </c>
      <c r="AW457" s="12" t="s">
        <v>34</v>
      </c>
      <c r="AX457" s="12" t="s">
        <v>71</v>
      </c>
      <c r="AY457" s="190" t="s">
        <v>144</v>
      </c>
    </row>
    <row r="458" spans="2:65" s="12" customFormat="1">
      <c r="B458" s="186"/>
      <c r="D458" s="187" t="s">
        <v>154</v>
      </c>
      <c r="E458" s="188" t="s">
        <v>3</v>
      </c>
      <c r="F458" s="189" t="s">
        <v>799</v>
      </c>
      <c r="H458" s="190" t="s">
        <v>3</v>
      </c>
      <c r="I458" s="191"/>
      <c r="L458" s="186"/>
      <c r="M458" s="192"/>
      <c r="N458" s="193"/>
      <c r="O458" s="193"/>
      <c r="P458" s="193"/>
      <c r="Q458" s="193"/>
      <c r="R458" s="193"/>
      <c r="S458" s="193"/>
      <c r="T458" s="194"/>
      <c r="AT458" s="190" t="s">
        <v>154</v>
      </c>
      <c r="AU458" s="190" t="s">
        <v>81</v>
      </c>
      <c r="AV458" s="12" t="s">
        <v>78</v>
      </c>
      <c r="AW458" s="12" t="s">
        <v>34</v>
      </c>
      <c r="AX458" s="12" t="s">
        <v>71</v>
      </c>
      <c r="AY458" s="190" t="s">
        <v>144</v>
      </c>
    </row>
    <row r="459" spans="2:65" s="11" customFormat="1">
      <c r="B459" s="176"/>
      <c r="D459" s="177" t="s">
        <v>154</v>
      </c>
      <c r="E459" s="178" t="s">
        <v>3</v>
      </c>
      <c r="F459" s="179" t="s">
        <v>806</v>
      </c>
      <c r="H459" s="180">
        <v>1</v>
      </c>
      <c r="I459" s="181"/>
      <c r="L459" s="176"/>
      <c r="M459" s="182"/>
      <c r="N459" s="183"/>
      <c r="O459" s="183"/>
      <c r="P459" s="183"/>
      <c r="Q459" s="183"/>
      <c r="R459" s="183"/>
      <c r="S459" s="183"/>
      <c r="T459" s="184"/>
      <c r="AT459" s="185" t="s">
        <v>154</v>
      </c>
      <c r="AU459" s="185" t="s">
        <v>81</v>
      </c>
      <c r="AV459" s="11" t="s">
        <v>81</v>
      </c>
      <c r="AW459" s="11" t="s">
        <v>34</v>
      </c>
      <c r="AX459" s="11" t="s">
        <v>78</v>
      </c>
      <c r="AY459" s="185" t="s">
        <v>144</v>
      </c>
    </row>
    <row r="460" spans="2:65" s="1" customFormat="1" ht="22.5" customHeight="1">
      <c r="B460" s="163"/>
      <c r="C460" s="164" t="s">
        <v>807</v>
      </c>
      <c r="D460" s="164" t="s">
        <v>147</v>
      </c>
      <c r="E460" s="165" t="s">
        <v>808</v>
      </c>
      <c r="F460" s="166" t="s">
        <v>809</v>
      </c>
      <c r="G460" s="167" t="s">
        <v>179</v>
      </c>
      <c r="H460" s="168">
        <v>1</v>
      </c>
      <c r="I460" s="169"/>
      <c r="J460" s="170">
        <f>ROUND(I460*H460,2)</f>
        <v>0</v>
      </c>
      <c r="K460" s="166" t="s">
        <v>3</v>
      </c>
      <c r="L460" s="34"/>
      <c r="M460" s="171" t="s">
        <v>3</v>
      </c>
      <c r="N460" s="172" t="s">
        <v>42</v>
      </c>
      <c r="O460" s="35"/>
      <c r="P460" s="173">
        <f>O460*H460</f>
        <v>0</v>
      </c>
      <c r="Q460" s="173">
        <v>0.1</v>
      </c>
      <c r="R460" s="173">
        <f>Q460*H460</f>
        <v>0.1</v>
      </c>
      <c r="S460" s="173">
        <v>0</v>
      </c>
      <c r="T460" s="174">
        <f>S460*H460</f>
        <v>0</v>
      </c>
      <c r="AR460" s="17" t="s">
        <v>234</v>
      </c>
      <c r="AT460" s="17" t="s">
        <v>147</v>
      </c>
      <c r="AU460" s="17" t="s">
        <v>81</v>
      </c>
      <c r="AY460" s="17" t="s">
        <v>144</v>
      </c>
      <c r="BE460" s="175">
        <f>IF(N460="základní",J460,0)</f>
        <v>0</v>
      </c>
      <c r="BF460" s="175">
        <f>IF(N460="snížená",J460,0)</f>
        <v>0</v>
      </c>
      <c r="BG460" s="175">
        <f>IF(N460="zákl. přenesená",J460,0)</f>
        <v>0</v>
      </c>
      <c r="BH460" s="175">
        <f>IF(N460="sníž. přenesená",J460,0)</f>
        <v>0</v>
      </c>
      <c r="BI460" s="175">
        <f>IF(N460="nulová",J460,0)</f>
        <v>0</v>
      </c>
      <c r="BJ460" s="17" t="s">
        <v>78</v>
      </c>
      <c r="BK460" s="175">
        <f>ROUND(I460*H460,2)</f>
        <v>0</v>
      </c>
      <c r="BL460" s="17" t="s">
        <v>234</v>
      </c>
      <c r="BM460" s="17" t="s">
        <v>810</v>
      </c>
    </row>
    <row r="461" spans="2:65" s="12" customFormat="1">
      <c r="B461" s="186"/>
      <c r="D461" s="187" t="s">
        <v>154</v>
      </c>
      <c r="E461" s="188" t="s">
        <v>3</v>
      </c>
      <c r="F461" s="189" t="s">
        <v>805</v>
      </c>
      <c r="H461" s="190" t="s">
        <v>3</v>
      </c>
      <c r="I461" s="191"/>
      <c r="L461" s="186"/>
      <c r="M461" s="192"/>
      <c r="N461" s="193"/>
      <c r="O461" s="193"/>
      <c r="P461" s="193"/>
      <c r="Q461" s="193"/>
      <c r="R461" s="193"/>
      <c r="S461" s="193"/>
      <c r="T461" s="194"/>
      <c r="AT461" s="190" t="s">
        <v>154</v>
      </c>
      <c r="AU461" s="190" t="s">
        <v>81</v>
      </c>
      <c r="AV461" s="12" t="s">
        <v>78</v>
      </c>
      <c r="AW461" s="12" t="s">
        <v>34</v>
      </c>
      <c r="AX461" s="12" t="s">
        <v>71</v>
      </c>
      <c r="AY461" s="190" t="s">
        <v>144</v>
      </c>
    </row>
    <row r="462" spans="2:65" s="12" customFormat="1">
      <c r="B462" s="186"/>
      <c r="D462" s="187" t="s">
        <v>154</v>
      </c>
      <c r="E462" s="188" t="s">
        <v>3</v>
      </c>
      <c r="F462" s="189" t="s">
        <v>798</v>
      </c>
      <c r="H462" s="190" t="s">
        <v>3</v>
      </c>
      <c r="I462" s="191"/>
      <c r="L462" s="186"/>
      <c r="M462" s="192"/>
      <c r="N462" s="193"/>
      <c r="O462" s="193"/>
      <c r="P462" s="193"/>
      <c r="Q462" s="193"/>
      <c r="R462" s="193"/>
      <c r="S462" s="193"/>
      <c r="T462" s="194"/>
      <c r="AT462" s="190" t="s">
        <v>154</v>
      </c>
      <c r="AU462" s="190" t="s">
        <v>81</v>
      </c>
      <c r="AV462" s="12" t="s">
        <v>78</v>
      </c>
      <c r="AW462" s="12" t="s">
        <v>34</v>
      </c>
      <c r="AX462" s="12" t="s">
        <v>71</v>
      </c>
      <c r="AY462" s="190" t="s">
        <v>144</v>
      </c>
    </row>
    <row r="463" spans="2:65" s="12" customFormat="1">
      <c r="B463" s="186"/>
      <c r="D463" s="187" t="s">
        <v>154</v>
      </c>
      <c r="E463" s="188" t="s">
        <v>3</v>
      </c>
      <c r="F463" s="189" t="s">
        <v>799</v>
      </c>
      <c r="H463" s="190" t="s">
        <v>3</v>
      </c>
      <c r="I463" s="191"/>
      <c r="L463" s="186"/>
      <c r="M463" s="192"/>
      <c r="N463" s="193"/>
      <c r="O463" s="193"/>
      <c r="P463" s="193"/>
      <c r="Q463" s="193"/>
      <c r="R463" s="193"/>
      <c r="S463" s="193"/>
      <c r="T463" s="194"/>
      <c r="AT463" s="190" t="s">
        <v>154</v>
      </c>
      <c r="AU463" s="190" t="s">
        <v>81</v>
      </c>
      <c r="AV463" s="12" t="s">
        <v>78</v>
      </c>
      <c r="AW463" s="12" t="s">
        <v>34</v>
      </c>
      <c r="AX463" s="12" t="s">
        <v>71</v>
      </c>
      <c r="AY463" s="190" t="s">
        <v>144</v>
      </c>
    </row>
    <row r="464" spans="2:65" s="11" customFormat="1">
      <c r="B464" s="176"/>
      <c r="D464" s="177" t="s">
        <v>154</v>
      </c>
      <c r="E464" s="178" t="s">
        <v>3</v>
      </c>
      <c r="F464" s="179" t="s">
        <v>811</v>
      </c>
      <c r="H464" s="180">
        <v>1</v>
      </c>
      <c r="I464" s="181"/>
      <c r="L464" s="176"/>
      <c r="M464" s="182"/>
      <c r="N464" s="183"/>
      <c r="O464" s="183"/>
      <c r="P464" s="183"/>
      <c r="Q464" s="183"/>
      <c r="R464" s="183"/>
      <c r="S464" s="183"/>
      <c r="T464" s="184"/>
      <c r="AT464" s="185" t="s">
        <v>154</v>
      </c>
      <c r="AU464" s="185" t="s">
        <v>81</v>
      </c>
      <c r="AV464" s="11" t="s">
        <v>81</v>
      </c>
      <c r="AW464" s="11" t="s">
        <v>34</v>
      </c>
      <c r="AX464" s="11" t="s">
        <v>78</v>
      </c>
      <c r="AY464" s="185" t="s">
        <v>144</v>
      </c>
    </row>
    <row r="465" spans="2:65" s="1" customFormat="1" ht="31.5" customHeight="1">
      <c r="B465" s="163"/>
      <c r="C465" s="164" t="s">
        <v>812</v>
      </c>
      <c r="D465" s="164" t="s">
        <v>147</v>
      </c>
      <c r="E465" s="165" t="s">
        <v>813</v>
      </c>
      <c r="F465" s="166" t="s">
        <v>814</v>
      </c>
      <c r="G465" s="167" t="s">
        <v>179</v>
      </c>
      <c r="H465" s="168">
        <v>2</v>
      </c>
      <c r="I465" s="169"/>
      <c r="J465" s="170">
        <f>ROUND(I465*H465,2)</f>
        <v>0</v>
      </c>
      <c r="K465" s="166" t="s">
        <v>3</v>
      </c>
      <c r="L465" s="34"/>
      <c r="M465" s="171" t="s">
        <v>3</v>
      </c>
      <c r="N465" s="172" t="s">
        <v>42</v>
      </c>
      <c r="O465" s="35"/>
      <c r="P465" s="173">
        <f>O465*H465</f>
        <v>0</v>
      </c>
      <c r="Q465" s="173">
        <v>0.1</v>
      </c>
      <c r="R465" s="173">
        <f>Q465*H465</f>
        <v>0.2</v>
      </c>
      <c r="S465" s="173">
        <v>0</v>
      </c>
      <c r="T465" s="174">
        <f>S465*H465</f>
        <v>0</v>
      </c>
      <c r="AR465" s="17" t="s">
        <v>234</v>
      </c>
      <c r="AT465" s="17" t="s">
        <v>147</v>
      </c>
      <c r="AU465" s="17" t="s">
        <v>81</v>
      </c>
      <c r="AY465" s="17" t="s">
        <v>144</v>
      </c>
      <c r="BE465" s="175">
        <f>IF(N465="základní",J465,0)</f>
        <v>0</v>
      </c>
      <c r="BF465" s="175">
        <f>IF(N465="snížená",J465,0)</f>
        <v>0</v>
      </c>
      <c r="BG465" s="175">
        <f>IF(N465="zákl. přenesená",J465,0)</f>
        <v>0</v>
      </c>
      <c r="BH465" s="175">
        <f>IF(N465="sníž. přenesená",J465,0)</f>
        <v>0</v>
      </c>
      <c r="BI465" s="175">
        <f>IF(N465="nulová",J465,0)</f>
        <v>0</v>
      </c>
      <c r="BJ465" s="17" t="s">
        <v>78</v>
      </c>
      <c r="BK465" s="175">
        <f>ROUND(I465*H465,2)</f>
        <v>0</v>
      </c>
      <c r="BL465" s="17" t="s">
        <v>234</v>
      </c>
      <c r="BM465" s="17" t="s">
        <v>815</v>
      </c>
    </row>
    <row r="466" spans="2:65" s="11" customFormat="1">
      <c r="B466" s="176"/>
      <c r="D466" s="177" t="s">
        <v>154</v>
      </c>
      <c r="E466" s="178" t="s">
        <v>3</v>
      </c>
      <c r="F466" s="179" t="s">
        <v>816</v>
      </c>
      <c r="H466" s="180">
        <v>2</v>
      </c>
      <c r="I466" s="181"/>
      <c r="L466" s="176"/>
      <c r="M466" s="182"/>
      <c r="N466" s="183"/>
      <c r="O466" s="183"/>
      <c r="P466" s="183"/>
      <c r="Q466" s="183"/>
      <c r="R466" s="183"/>
      <c r="S466" s="183"/>
      <c r="T466" s="184"/>
      <c r="AT466" s="185" t="s">
        <v>154</v>
      </c>
      <c r="AU466" s="185" t="s">
        <v>81</v>
      </c>
      <c r="AV466" s="11" t="s">
        <v>81</v>
      </c>
      <c r="AW466" s="11" t="s">
        <v>34</v>
      </c>
      <c r="AX466" s="11" t="s">
        <v>78</v>
      </c>
      <c r="AY466" s="185" t="s">
        <v>144</v>
      </c>
    </row>
    <row r="467" spans="2:65" s="1" customFormat="1" ht="22.5" customHeight="1">
      <c r="B467" s="163"/>
      <c r="C467" s="164" t="s">
        <v>817</v>
      </c>
      <c r="D467" s="164" t="s">
        <v>147</v>
      </c>
      <c r="E467" s="165" t="s">
        <v>818</v>
      </c>
      <c r="F467" s="166" t="s">
        <v>819</v>
      </c>
      <c r="G467" s="167" t="s">
        <v>179</v>
      </c>
      <c r="H467" s="168">
        <v>1</v>
      </c>
      <c r="I467" s="169"/>
      <c r="J467" s="170">
        <f>ROUND(I467*H467,2)</f>
        <v>0</v>
      </c>
      <c r="K467" s="166" t="s">
        <v>3</v>
      </c>
      <c r="L467" s="34"/>
      <c r="M467" s="171" t="s">
        <v>3</v>
      </c>
      <c r="N467" s="172" t="s">
        <v>42</v>
      </c>
      <c r="O467" s="35"/>
      <c r="P467" s="173">
        <f>O467*H467</f>
        <v>0</v>
      </c>
      <c r="Q467" s="173">
        <v>3.0000000000000001E-3</v>
      </c>
      <c r="R467" s="173">
        <f>Q467*H467</f>
        <v>3.0000000000000001E-3</v>
      </c>
      <c r="S467" s="173">
        <v>0</v>
      </c>
      <c r="T467" s="174">
        <f>S467*H467</f>
        <v>0</v>
      </c>
      <c r="AR467" s="17" t="s">
        <v>234</v>
      </c>
      <c r="AT467" s="17" t="s">
        <v>147</v>
      </c>
      <c r="AU467" s="17" t="s">
        <v>81</v>
      </c>
      <c r="AY467" s="17" t="s">
        <v>144</v>
      </c>
      <c r="BE467" s="175">
        <f>IF(N467="základní",J467,0)</f>
        <v>0</v>
      </c>
      <c r="BF467" s="175">
        <f>IF(N467="snížená",J467,0)</f>
        <v>0</v>
      </c>
      <c r="BG467" s="175">
        <f>IF(N467="zákl. přenesená",J467,0)</f>
        <v>0</v>
      </c>
      <c r="BH467" s="175">
        <f>IF(N467="sníž. přenesená",J467,0)</f>
        <v>0</v>
      </c>
      <c r="BI467" s="175">
        <f>IF(N467="nulová",J467,0)</f>
        <v>0</v>
      </c>
      <c r="BJ467" s="17" t="s">
        <v>78</v>
      </c>
      <c r="BK467" s="175">
        <f>ROUND(I467*H467,2)</f>
        <v>0</v>
      </c>
      <c r="BL467" s="17" t="s">
        <v>234</v>
      </c>
      <c r="BM467" s="17" t="s">
        <v>820</v>
      </c>
    </row>
    <row r="468" spans="2:65" s="11" customFormat="1">
      <c r="B468" s="176"/>
      <c r="D468" s="177" t="s">
        <v>154</v>
      </c>
      <c r="E468" s="178" t="s">
        <v>3</v>
      </c>
      <c r="F468" s="179" t="s">
        <v>821</v>
      </c>
      <c r="H468" s="180">
        <v>1</v>
      </c>
      <c r="I468" s="181"/>
      <c r="L468" s="176"/>
      <c r="M468" s="182"/>
      <c r="N468" s="183"/>
      <c r="O468" s="183"/>
      <c r="P468" s="183"/>
      <c r="Q468" s="183"/>
      <c r="R468" s="183"/>
      <c r="S468" s="183"/>
      <c r="T468" s="184"/>
      <c r="AT468" s="185" t="s">
        <v>154</v>
      </c>
      <c r="AU468" s="185" t="s">
        <v>81</v>
      </c>
      <c r="AV468" s="11" t="s">
        <v>81</v>
      </c>
      <c r="AW468" s="11" t="s">
        <v>34</v>
      </c>
      <c r="AX468" s="11" t="s">
        <v>78</v>
      </c>
      <c r="AY468" s="185" t="s">
        <v>144</v>
      </c>
    </row>
    <row r="469" spans="2:65" s="1" customFormat="1" ht="31.5" customHeight="1">
      <c r="B469" s="163"/>
      <c r="C469" s="164" t="s">
        <v>822</v>
      </c>
      <c r="D469" s="164" t="s">
        <v>147</v>
      </c>
      <c r="E469" s="165" t="s">
        <v>823</v>
      </c>
      <c r="F469" s="166" t="s">
        <v>824</v>
      </c>
      <c r="G469" s="167" t="s">
        <v>164</v>
      </c>
      <c r="H469" s="168">
        <v>1.038</v>
      </c>
      <c r="I469" s="169"/>
      <c r="J469" s="170">
        <f>ROUND(I469*H469,2)</f>
        <v>0</v>
      </c>
      <c r="K469" s="166" t="s">
        <v>151</v>
      </c>
      <c r="L469" s="34"/>
      <c r="M469" s="171" t="s">
        <v>3</v>
      </c>
      <c r="N469" s="172" t="s">
        <v>42</v>
      </c>
      <c r="O469" s="35"/>
      <c r="P469" s="173">
        <f>O469*H469</f>
        <v>0</v>
      </c>
      <c r="Q469" s="173">
        <v>0</v>
      </c>
      <c r="R469" s="173">
        <f>Q469*H469</f>
        <v>0</v>
      </c>
      <c r="S469" s="173">
        <v>0</v>
      </c>
      <c r="T469" s="174">
        <f>S469*H469</f>
        <v>0</v>
      </c>
      <c r="AR469" s="17" t="s">
        <v>234</v>
      </c>
      <c r="AT469" s="17" t="s">
        <v>147</v>
      </c>
      <c r="AU469" s="17" t="s">
        <v>81</v>
      </c>
      <c r="AY469" s="17" t="s">
        <v>144</v>
      </c>
      <c r="BE469" s="175">
        <f>IF(N469="základní",J469,0)</f>
        <v>0</v>
      </c>
      <c r="BF469" s="175">
        <f>IF(N469="snížená",J469,0)</f>
        <v>0</v>
      </c>
      <c r="BG469" s="175">
        <f>IF(N469="zákl. přenesená",J469,0)</f>
        <v>0</v>
      </c>
      <c r="BH469" s="175">
        <f>IF(N469="sníž. přenesená",J469,0)</f>
        <v>0</v>
      </c>
      <c r="BI469" s="175">
        <f>IF(N469="nulová",J469,0)</f>
        <v>0</v>
      </c>
      <c r="BJ469" s="17" t="s">
        <v>78</v>
      </c>
      <c r="BK469" s="175">
        <f>ROUND(I469*H469,2)</f>
        <v>0</v>
      </c>
      <c r="BL469" s="17" t="s">
        <v>234</v>
      </c>
      <c r="BM469" s="17" t="s">
        <v>825</v>
      </c>
    </row>
    <row r="470" spans="2:65" s="10" customFormat="1" ht="29.85" customHeight="1">
      <c r="B470" s="149"/>
      <c r="D470" s="160" t="s">
        <v>70</v>
      </c>
      <c r="E470" s="161" t="s">
        <v>826</v>
      </c>
      <c r="F470" s="161" t="s">
        <v>827</v>
      </c>
      <c r="I470" s="152"/>
      <c r="J470" s="162">
        <f>BK470</f>
        <v>0</v>
      </c>
      <c r="L470" s="149"/>
      <c r="M470" s="154"/>
      <c r="N470" s="155"/>
      <c r="O470" s="155"/>
      <c r="P470" s="156">
        <f>SUM(P471:P484)</f>
        <v>0</v>
      </c>
      <c r="Q470" s="155"/>
      <c r="R470" s="156">
        <f>SUM(R471:R484)</f>
        <v>0.36</v>
      </c>
      <c r="S470" s="155"/>
      <c r="T470" s="157">
        <f>SUM(T471:T484)</f>
        <v>0</v>
      </c>
      <c r="AR470" s="150" t="s">
        <v>81</v>
      </c>
      <c r="AT470" s="158" t="s">
        <v>70</v>
      </c>
      <c r="AU470" s="158" t="s">
        <v>78</v>
      </c>
      <c r="AY470" s="150" t="s">
        <v>144</v>
      </c>
      <c r="BK470" s="159">
        <f>SUM(BK471:BK484)</f>
        <v>0</v>
      </c>
    </row>
    <row r="471" spans="2:65" s="1" customFormat="1" ht="31.5" customHeight="1">
      <c r="B471" s="163"/>
      <c r="C471" s="164" t="s">
        <v>828</v>
      </c>
      <c r="D471" s="164" t="s">
        <v>147</v>
      </c>
      <c r="E471" s="165" t="s">
        <v>829</v>
      </c>
      <c r="F471" s="166" t="s">
        <v>830</v>
      </c>
      <c r="G471" s="167" t="s">
        <v>179</v>
      </c>
      <c r="H471" s="168">
        <v>1</v>
      </c>
      <c r="I471" s="169"/>
      <c r="J471" s="170">
        <f>ROUND(I471*H471,2)</f>
        <v>0</v>
      </c>
      <c r="K471" s="166" t="s">
        <v>3</v>
      </c>
      <c r="L471" s="34"/>
      <c r="M471" s="171" t="s">
        <v>3</v>
      </c>
      <c r="N471" s="172" t="s">
        <v>42</v>
      </c>
      <c r="O471" s="35"/>
      <c r="P471" s="173">
        <f>O471*H471</f>
        <v>0</v>
      </c>
      <c r="Q471" s="173">
        <v>0.36</v>
      </c>
      <c r="R471" s="173">
        <f>Q471*H471</f>
        <v>0.36</v>
      </c>
      <c r="S471" s="173">
        <v>0</v>
      </c>
      <c r="T471" s="174">
        <f>S471*H471</f>
        <v>0</v>
      </c>
      <c r="AR471" s="17" t="s">
        <v>234</v>
      </c>
      <c r="AT471" s="17" t="s">
        <v>147</v>
      </c>
      <c r="AU471" s="17" t="s">
        <v>81</v>
      </c>
      <c r="AY471" s="17" t="s">
        <v>144</v>
      </c>
      <c r="BE471" s="175">
        <f>IF(N471="základní",J471,0)</f>
        <v>0</v>
      </c>
      <c r="BF471" s="175">
        <f>IF(N471="snížená",J471,0)</f>
        <v>0</v>
      </c>
      <c r="BG471" s="175">
        <f>IF(N471="zákl. přenesená",J471,0)</f>
        <v>0</v>
      </c>
      <c r="BH471" s="175">
        <f>IF(N471="sníž. přenesená",J471,0)</f>
        <v>0</v>
      </c>
      <c r="BI471" s="175">
        <f>IF(N471="nulová",J471,0)</f>
        <v>0</v>
      </c>
      <c r="BJ471" s="17" t="s">
        <v>78</v>
      </c>
      <c r="BK471" s="175">
        <f>ROUND(I471*H471,2)</f>
        <v>0</v>
      </c>
      <c r="BL471" s="17" t="s">
        <v>234</v>
      </c>
      <c r="BM471" s="17" t="s">
        <v>831</v>
      </c>
    </row>
    <row r="472" spans="2:65" s="12" customFormat="1">
      <c r="B472" s="186"/>
      <c r="D472" s="187" t="s">
        <v>154</v>
      </c>
      <c r="E472" s="188" t="s">
        <v>3</v>
      </c>
      <c r="F472" s="189" t="s">
        <v>832</v>
      </c>
      <c r="H472" s="190" t="s">
        <v>3</v>
      </c>
      <c r="I472" s="191"/>
      <c r="L472" s="186"/>
      <c r="M472" s="192"/>
      <c r="N472" s="193"/>
      <c r="O472" s="193"/>
      <c r="P472" s="193"/>
      <c r="Q472" s="193"/>
      <c r="R472" s="193"/>
      <c r="S472" s="193"/>
      <c r="T472" s="194"/>
      <c r="AT472" s="190" t="s">
        <v>154</v>
      </c>
      <c r="AU472" s="190" t="s">
        <v>81</v>
      </c>
      <c r="AV472" s="12" t="s">
        <v>78</v>
      </c>
      <c r="AW472" s="12" t="s">
        <v>34</v>
      </c>
      <c r="AX472" s="12" t="s">
        <v>71</v>
      </c>
      <c r="AY472" s="190" t="s">
        <v>144</v>
      </c>
    </row>
    <row r="473" spans="2:65" s="12" customFormat="1">
      <c r="B473" s="186"/>
      <c r="D473" s="187" t="s">
        <v>154</v>
      </c>
      <c r="E473" s="188" t="s">
        <v>3</v>
      </c>
      <c r="F473" s="189" t="s">
        <v>833</v>
      </c>
      <c r="H473" s="190" t="s">
        <v>3</v>
      </c>
      <c r="I473" s="191"/>
      <c r="L473" s="186"/>
      <c r="M473" s="192"/>
      <c r="N473" s="193"/>
      <c r="O473" s="193"/>
      <c r="P473" s="193"/>
      <c r="Q473" s="193"/>
      <c r="R473" s="193"/>
      <c r="S473" s="193"/>
      <c r="T473" s="194"/>
      <c r="AT473" s="190" t="s">
        <v>154</v>
      </c>
      <c r="AU473" s="190" t="s">
        <v>81</v>
      </c>
      <c r="AV473" s="12" t="s">
        <v>78</v>
      </c>
      <c r="AW473" s="12" t="s">
        <v>34</v>
      </c>
      <c r="AX473" s="12" t="s">
        <v>71</v>
      </c>
      <c r="AY473" s="190" t="s">
        <v>144</v>
      </c>
    </row>
    <row r="474" spans="2:65" s="12" customFormat="1" ht="27">
      <c r="B474" s="186"/>
      <c r="D474" s="187" t="s">
        <v>154</v>
      </c>
      <c r="E474" s="188" t="s">
        <v>3</v>
      </c>
      <c r="F474" s="189" t="s">
        <v>834</v>
      </c>
      <c r="H474" s="190" t="s">
        <v>3</v>
      </c>
      <c r="I474" s="191"/>
      <c r="L474" s="186"/>
      <c r="M474" s="192"/>
      <c r="N474" s="193"/>
      <c r="O474" s="193"/>
      <c r="P474" s="193"/>
      <c r="Q474" s="193"/>
      <c r="R474" s="193"/>
      <c r="S474" s="193"/>
      <c r="T474" s="194"/>
      <c r="AT474" s="190" t="s">
        <v>154</v>
      </c>
      <c r="AU474" s="190" t="s">
        <v>81</v>
      </c>
      <c r="AV474" s="12" t="s">
        <v>78</v>
      </c>
      <c r="AW474" s="12" t="s">
        <v>34</v>
      </c>
      <c r="AX474" s="12" t="s">
        <v>71</v>
      </c>
      <c r="AY474" s="190" t="s">
        <v>144</v>
      </c>
    </row>
    <row r="475" spans="2:65" s="12" customFormat="1">
      <c r="B475" s="186"/>
      <c r="D475" s="187" t="s">
        <v>154</v>
      </c>
      <c r="E475" s="188" t="s">
        <v>3</v>
      </c>
      <c r="F475" s="189" t="s">
        <v>835</v>
      </c>
      <c r="H475" s="190" t="s">
        <v>3</v>
      </c>
      <c r="I475" s="191"/>
      <c r="L475" s="186"/>
      <c r="M475" s="192"/>
      <c r="N475" s="193"/>
      <c r="O475" s="193"/>
      <c r="P475" s="193"/>
      <c r="Q475" s="193"/>
      <c r="R475" s="193"/>
      <c r="S475" s="193"/>
      <c r="T475" s="194"/>
      <c r="AT475" s="190" t="s">
        <v>154</v>
      </c>
      <c r="AU475" s="190" t="s">
        <v>81</v>
      </c>
      <c r="AV475" s="12" t="s">
        <v>78</v>
      </c>
      <c r="AW475" s="12" t="s">
        <v>34</v>
      </c>
      <c r="AX475" s="12" t="s">
        <v>71</v>
      </c>
      <c r="AY475" s="190" t="s">
        <v>144</v>
      </c>
    </row>
    <row r="476" spans="2:65" s="12" customFormat="1">
      <c r="B476" s="186"/>
      <c r="D476" s="187" t="s">
        <v>154</v>
      </c>
      <c r="E476" s="188" t="s">
        <v>3</v>
      </c>
      <c r="F476" s="189" t="s">
        <v>836</v>
      </c>
      <c r="H476" s="190" t="s">
        <v>3</v>
      </c>
      <c r="I476" s="191"/>
      <c r="L476" s="186"/>
      <c r="M476" s="192"/>
      <c r="N476" s="193"/>
      <c r="O476" s="193"/>
      <c r="P476" s="193"/>
      <c r="Q476" s="193"/>
      <c r="R476" s="193"/>
      <c r="S476" s="193"/>
      <c r="T476" s="194"/>
      <c r="AT476" s="190" t="s">
        <v>154</v>
      </c>
      <c r="AU476" s="190" t="s">
        <v>81</v>
      </c>
      <c r="AV476" s="12" t="s">
        <v>78</v>
      </c>
      <c r="AW476" s="12" t="s">
        <v>34</v>
      </c>
      <c r="AX476" s="12" t="s">
        <v>71</v>
      </c>
      <c r="AY476" s="190" t="s">
        <v>144</v>
      </c>
    </row>
    <row r="477" spans="2:65" s="12" customFormat="1">
      <c r="B477" s="186"/>
      <c r="D477" s="187" t="s">
        <v>154</v>
      </c>
      <c r="E477" s="188" t="s">
        <v>3</v>
      </c>
      <c r="F477" s="189" t="s">
        <v>837</v>
      </c>
      <c r="H477" s="190" t="s">
        <v>3</v>
      </c>
      <c r="I477" s="191"/>
      <c r="L477" s="186"/>
      <c r="M477" s="192"/>
      <c r="N477" s="193"/>
      <c r="O477" s="193"/>
      <c r="P477" s="193"/>
      <c r="Q477" s="193"/>
      <c r="R477" s="193"/>
      <c r="S477" s="193"/>
      <c r="T477" s="194"/>
      <c r="AT477" s="190" t="s">
        <v>154</v>
      </c>
      <c r="AU477" s="190" t="s">
        <v>81</v>
      </c>
      <c r="AV477" s="12" t="s">
        <v>78</v>
      </c>
      <c r="AW477" s="12" t="s">
        <v>34</v>
      </c>
      <c r="AX477" s="12" t="s">
        <v>71</v>
      </c>
      <c r="AY477" s="190" t="s">
        <v>144</v>
      </c>
    </row>
    <row r="478" spans="2:65" s="12" customFormat="1">
      <c r="B478" s="186"/>
      <c r="D478" s="187" t="s">
        <v>154</v>
      </c>
      <c r="E478" s="188" t="s">
        <v>3</v>
      </c>
      <c r="F478" s="189" t="s">
        <v>838</v>
      </c>
      <c r="H478" s="190" t="s">
        <v>3</v>
      </c>
      <c r="I478" s="191"/>
      <c r="L478" s="186"/>
      <c r="M478" s="192"/>
      <c r="N478" s="193"/>
      <c r="O478" s="193"/>
      <c r="P478" s="193"/>
      <c r="Q478" s="193"/>
      <c r="R478" s="193"/>
      <c r="S478" s="193"/>
      <c r="T478" s="194"/>
      <c r="AT478" s="190" t="s">
        <v>154</v>
      </c>
      <c r="AU478" s="190" t="s">
        <v>81</v>
      </c>
      <c r="AV478" s="12" t="s">
        <v>78</v>
      </c>
      <c r="AW478" s="12" t="s">
        <v>34</v>
      </c>
      <c r="AX478" s="12" t="s">
        <v>71</v>
      </c>
      <c r="AY478" s="190" t="s">
        <v>144</v>
      </c>
    </row>
    <row r="479" spans="2:65" s="12" customFormat="1">
      <c r="B479" s="186"/>
      <c r="D479" s="187" t="s">
        <v>154</v>
      </c>
      <c r="E479" s="188" t="s">
        <v>3</v>
      </c>
      <c r="F479" s="189" t="s">
        <v>839</v>
      </c>
      <c r="H479" s="190" t="s">
        <v>3</v>
      </c>
      <c r="I479" s="191"/>
      <c r="L479" s="186"/>
      <c r="M479" s="192"/>
      <c r="N479" s="193"/>
      <c r="O479" s="193"/>
      <c r="P479" s="193"/>
      <c r="Q479" s="193"/>
      <c r="R479" s="193"/>
      <c r="S479" s="193"/>
      <c r="T479" s="194"/>
      <c r="AT479" s="190" t="s">
        <v>154</v>
      </c>
      <c r="AU479" s="190" t="s">
        <v>81</v>
      </c>
      <c r="AV479" s="12" t="s">
        <v>78</v>
      </c>
      <c r="AW479" s="12" t="s">
        <v>34</v>
      </c>
      <c r="AX479" s="12" t="s">
        <v>71</v>
      </c>
      <c r="AY479" s="190" t="s">
        <v>144</v>
      </c>
    </row>
    <row r="480" spans="2:65" s="12" customFormat="1">
      <c r="B480" s="186"/>
      <c r="D480" s="187" t="s">
        <v>154</v>
      </c>
      <c r="E480" s="188" t="s">
        <v>3</v>
      </c>
      <c r="F480" s="189" t="s">
        <v>840</v>
      </c>
      <c r="H480" s="190" t="s">
        <v>3</v>
      </c>
      <c r="I480" s="191"/>
      <c r="L480" s="186"/>
      <c r="M480" s="192"/>
      <c r="N480" s="193"/>
      <c r="O480" s="193"/>
      <c r="P480" s="193"/>
      <c r="Q480" s="193"/>
      <c r="R480" s="193"/>
      <c r="S480" s="193"/>
      <c r="T480" s="194"/>
      <c r="AT480" s="190" t="s">
        <v>154</v>
      </c>
      <c r="AU480" s="190" t="s">
        <v>81</v>
      </c>
      <c r="AV480" s="12" t="s">
        <v>78</v>
      </c>
      <c r="AW480" s="12" t="s">
        <v>34</v>
      </c>
      <c r="AX480" s="12" t="s">
        <v>71</v>
      </c>
      <c r="AY480" s="190" t="s">
        <v>144</v>
      </c>
    </row>
    <row r="481" spans="2:65" s="12" customFormat="1">
      <c r="B481" s="186"/>
      <c r="D481" s="187" t="s">
        <v>154</v>
      </c>
      <c r="E481" s="188" t="s">
        <v>3</v>
      </c>
      <c r="F481" s="189" t="s">
        <v>841</v>
      </c>
      <c r="H481" s="190" t="s">
        <v>3</v>
      </c>
      <c r="I481" s="191"/>
      <c r="L481" s="186"/>
      <c r="M481" s="192"/>
      <c r="N481" s="193"/>
      <c r="O481" s="193"/>
      <c r="P481" s="193"/>
      <c r="Q481" s="193"/>
      <c r="R481" s="193"/>
      <c r="S481" s="193"/>
      <c r="T481" s="194"/>
      <c r="AT481" s="190" t="s">
        <v>154</v>
      </c>
      <c r="AU481" s="190" t="s">
        <v>81</v>
      </c>
      <c r="AV481" s="12" t="s">
        <v>78</v>
      </c>
      <c r="AW481" s="12" t="s">
        <v>34</v>
      </c>
      <c r="AX481" s="12" t="s">
        <v>71</v>
      </c>
      <c r="AY481" s="190" t="s">
        <v>144</v>
      </c>
    </row>
    <row r="482" spans="2:65" s="12" customFormat="1">
      <c r="B482" s="186"/>
      <c r="D482" s="187" t="s">
        <v>154</v>
      </c>
      <c r="E482" s="188" t="s">
        <v>3</v>
      </c>
      <c r="F482" s="189" t="s">
        <v>842</v>
      </c>
      <c r="H482" s="190" t="s">
        <v>3</v>
      </c>
      <c r="I482" s="191"/>
      <c r="L482" s="186"/>
      <c r="M482" s="192"/>
      <c r="N482" s="193"/>
      <c r="O482" s="193"/>
      <c r="P482" s="193"/>
      <c r="Q482" s="193"/>
      <c r="R482" s="193"/>
      <c r="S482" s="193"/>
      <c r="T482" s="194"/>
      <c r="AT482" s="190" t="s">
        <v>154</v>
      </c>
      <c r="AU482" s="190" t="s">
        <v>81</v>
      </c>
      <c r="AV482" s="12" t="s">
        <v>78</v>
      </c>
      <c r="AW482" s="12" t="s">
        <v>34</v>
      </c>
      <c r="AX482" s="12" t="s">
        <v>71</v>
      </c>
      <c r="AY482" s="190" t="s">
        <v>144</v>
      </c>
    </row>
    <row r="483" spans="2:65" s="11" customFormat="1">
      <c r="B483" s="176"/>
      <c r="D483" s="177" t="s">
        <v>154</v>
      </c>
      <c r="E483" s="178" t="s">
        <v>3</v>
      </c>
      <c r="F483" s="179" t="s">
        <v>843</v>
      </c>
      <c r="H483" s="180">
        <v>1</v>
      </c>
      <c r="I483" s="181"/>
      <c r="L483" s="176"/>
      <c r="M483" s="182"/>
      <c r="N483" s="183"/>
      <c r="O483" s="183"/>
      <c r="P483" s="183"/>
      <c r="Q483" s="183"/>
      <c r="R483" s="183"/>
      <c r="S483" s="183"/>
      <c r="T483" s="184"/>
      <c r="AT483" s="185" t="s">
        <v>154</v>
      </c>
      <c r="AU483" s="185" t="s">
        <v>81</v>
      </c>
      <c r="AV483" s="11" t="s">
        <v>81</v>
      </c>
      <c r="AW483" s="11" t="s">
        <v>34</v>
      </c>
      <c r="AX483" s="11" t="s">
        <v>78</v>
      </c>
      <c r="AY483" s="185" t="s">
        <v>144</v>
      </c>
    </row>
    <row r="484" spans="2:65" s="1" customFormat="1" ht="31.5" customHeight="1">
      <c r="B484" s="163"/>
      <c r="C484" s="164" t="s">
        <v>844</v>
      </c>
      <c r="D484" s="164" t="s">
        <v>147</v>
      </c>
      <c r="E484" s="165" t="s">
        <v>778</v>
      </c>
      <c r="F484" s="166" t="s">
        <v>779</v>
      </c>
      <c r="G484" s="167" t="s">
        <v>164</v>
      </c>
      <c r="H484" s="168">
        <v>0.36</v>
      </c>
      <c r="I484" s="169"/>
      <c r="J484" s="170">
        <f>ROUND(I484*H484,2)</f>
        <v>0</v>
      </c>
      <c r="K484" s="166" t="s">
        <v>151</v>
      </c>
      <c r="L484" s="34"/>
      <c r="M484" s="171" t="s">
        <v>3</v>
      </c>
      <c r="N484" s="172" t="s">
        <v>42</v>
      </c>
      <c r="O484" s="35"/>
      <c r="P484" s="173">
        <f>O484*H484</f>
        <v>0</v>
      </c>
      <c r="Q484" s="173">
        <v>0</v>
      </c>
      <c r="R484" s="173">
        <f>Q484*H484</f>
        <v>0</v>
      </c>
      <c r="S484" s="173">
        <v>0</v>
      </c>
      <c r="T484" s="174">
        <f>S484*H484</f>
        <v>0</v>
      </c>
      <c r="AR484" s="17" t="s">
        <v>234</v>
      </c>
      <c r="AT484" s="17" t="s">
        <v>147</v>
      </c>
      <c r="AU484" s="17" t="s">
        <v>81</v>
      </c>
      <c r="AY484" s="17" t="s">
        <v>144</v>
      </c>
      <c r="BE484" s="175">
        <f>IF(N484="základní",J484,0)</f>
        <v>0</v>
      </c>
      <c r="BF484" s="175">
        <f>IF(N484="snížená",J484,0)</f>
        <v>0</v>
      </c>
      <c r="BG484" s="175">
        <f>IF(N484="zákl. přenesená",J484,0)</f>
        <v>0</v>
      </c>
      <c r="BH484" s="175">
        <f>IF(N484="sníž. přenesená",J484,0)</f>
        <v>0</v>
      </c>
      <c r="BI484" s="175">
        <f>IF(N484="nulová",J484,0)</f>
        <v>0</v>
      </c>
      <c r="BJ484" s="17" t="s">
        <v>78</v>
      </c>
      <c r="BK484" s="175">
        <f>ROUND(I484*H484,2)</f>
        <v>0</v>
      </c>
      <c r="BL484" s="17" t="s">
        <v>234</v>
      </c>
      <c r="BM484" s="17" t="s">
        <v>845</v>
      </c>
    </row>
    <row r="485" spans="2:65" s="10" customFormat="1" ht="29.85" customHeight="1">
      <c r="B485" s="149"/>
      <c r="D485" s="160" t="s">
        <v>70</v>
      </c>
      <c r="E485" s="161" t="s">
        <v>846</v>
      </c>
      <c r="F485" s="161" t="s">
        <v>847</v>
      </c>
      <c r="I485" s="152"/>
      <c r="J485" s="162">
        <f>BK485</f>
        <v>0</v>
      </c>
      <c r="L485" s="149"/>
      <c r="M485" s="154"/>
      <c r="N485" s="155"/>
      <c r="O485" s="155"/>
      <c r="P485" s="156">
        <f>SUM(P486:P505)</f>
        <v>0</v>
      </c>
      <c r="Q485" s="155"/>
      <c r="R485" s="156">
        <f>SUM(R486:R505)</f>
        <v>0.70818800000000004</v>
      </c>
      <c r="S485" s="155"/>
      <c r="T485" s="157">
        <f>SUM(T486:T505)</f>
        <v>0</v>
      </c>
      <c r="AR485" s="150" t="s">
        <v>81</v>
      </c>
      <c r="AT485" s="158" t="s">
        <v>70</v>
      </c>
      <c r="AU485" s="158" t="s">
        <v>78</v>
      </c>
      <c r="AY485" s="150" t="s">
        <v>144</v>
      </c>
      <c r="BK485" s="159">
        <f>SUM(BK486:BK505)</f>
        <v>0</v>
      </c>
    </row>
    <row r="486" spans="2:65" s="1" customFormat="1" ht="31.5" customHeight="1">
      <c r="B486" s="163"/>
      <c r="C486" s="164" t="s">
        <v>848</v>
      </c>
      <c r="D486" s="164" t="s">
        <v>147</v>
      </c>
      <c r="E486" s="165" t="s">
        <v>849</v>
      </c>
      <c r="F486" s="166" t="s">
        <v>850</v>
      </c>
      <c r="G486" s="167" t="s">
        <v>169</v>
      </c>
      <c r="H486" s="168">
        <v>9.5</v>
      </c>
      <c r="I486" s="169"/>
      <c r="J486" s="170">
        <f>ROUND(I486*H486,2)</f>
        <v>0</v>
      </c>
      <c r="K486" s="166" t="s">
        <v>3</v>
      </c>
      <c r="L486" s="34"/>
      <c r="M486" s="171" t="s">
        <v>3</v>
      </c>
      <c r="N486" s="172" t="s">
        <v>42</v>
      </c>
      <c r="O486" s="35"/>
      <c r="P486" s="173">
        <f>O486*H486</f>
        <v>0</v>
      </c>
      <c r="Q486" s="173">
        <v>3.7599999999999999E-3</v>
      </c>
      <c r="R486" s="173">
        <f>Q486*H486</f>
        <v>3.5720000000000002E-2</v>
      </c>
      <c r="S486" s="173">
        <v>0</v>
      </c>
      <c r="T486" s="174">
        <f>S486*H486</f>
        <v>0</v>
      </c>
      <c r="AR486" s="17" t="s">
        <v>234</v>
      </c>
      <c r="AT486" s="17" t="s">
        <v>147</v>
      </c>
      <c r="AU486" s="17" t="s">
        <v>81</v>
      </c>
      <c r="AY486" s="17" t="s">
        <v>144</v>
      </c>
      <c r="BE486" s="175">
        <f>IF(N486="základní",J486,0)</f>
        <v>0</v>
      </c>
      <c r="BF486" s="175">
        <f>IF(N486="snížená",J486,0)</f>
        <v>0</v>
      </c>
      <c r="BG486" s="175">
        <f>IF(N486="zákl. přenesená",J486,0)</f>
        <v>0</v>
      </c>
      <c r="BH486" s="175">
        <f>IF(N486="sníž. přenesená",J486,0)</f>
        <v>0</v>
      </c>
      <c r="BI486" s="175">
        <f>IF(N486="nulová",J486,0)</f>
        <v>0</v>
      </c>
      <c r="BJ486" s="17" t="s">
        <v>78</v>
      </c>
      <c r="BK486" s="175">
        <f>ROUND(I486*H486,2)</f>
        <v>0</v>
      </c>
      <c r="BL486" s="17" t="s">
        <v>234</v>
      </c>
      <c r="BM486" s="17" t="s">
        <v>851</v>
      </c>
    </row>
    <row r="487" spans="2:65" s="11" customFormat="1">
      <c r="B487" s="176"/>
      <c r="D487" s="187" t="s">
        <v>154</v>
      </c>
      <c r="E487" s="185" t="s">
        <v>3</v>
      </c>
      <c r="F487" s="195" t="s">
        <v>852</v>
      </c>
      <c r="H487" s="196">
        <v>4</v>
      </c>
      <c r="I487" s="181"/>
      <c r="L487" s="176"/>
      <c r="M487" s="182"/>
      <c r="N487" s="183"/>
      <c r="O487" s="183"/>
      <c r="P487" s="183"/>
      <c r="Q487" s="183"/>
      <c r="R487" s="183"/>
      <c r="S487" s="183"/>
      <c r="T487" s="184"/>
      <c r="AT487" s="185" t="s">
        <v>154</v>
      </c>
      <c r="AU487" s="185" t="s">
        <v>81</v>
      </c>
      <c r="AV487" s="11" t="s">
        <v>81</v>
      </c>
      <c r="AW487" s="11" t="s">
        <v>34</v>
      </c>
      <c r="AX487" s="11" t="s">
        <v>71</v>
      </c>
      <c r="AY487" s="185" t="s">
        <v>144</v>
      </c>
    </row>
    <row r="488" spans="2:65" s="11" customFormat="1">
      <c r="B488" s="176"/>
      <c r="D488" s="187" t="s">
        <v>154</v>
      </c>
      <c r="E488" s="185" t="s">
        <v>3</v>
      </c>
      <c r="F488" s="195" t="s">
        <v>853</v>
      </c>
      <c r="H488" s="196">
        <v>3.5</v>
      </c>
      <c r="I488" s="181"/>
      <c r="L488" s="176"/>
      <c r="M488" s="182"/>
      <c r="N488" s="183"/>
      <c r="O488" s="183"/>
      <c r="P488" s="183"/>
      <c r="Q488" s="183"/>
      <c r="R488" s="183"/>
      <c r="S488" s="183"/>
      <c r="T488" s="184"/>
      <c r="AT488" s="185" t="s">
        <v>154</v>
      </c>
      <c r="AU488" s="185" t="s">
        <v>81</v>
      </c>
      <c r="AV488" s="11" t="s">
        <v>81</v>
      </c>
      <c r="AW488" s="11" t="s">
        <v>34</v>
      </c>
      <c r="AX488" s="11" t="s">
        <v>71</v>
      </c>
      <c r="AY488" s="185" t="s">
        <v>144</v>
      </c>
    </row>
    <row r="489" spans="2:65" s="11" customFormat="1">
      <c r="B489" s="176"/>
      <c r="D489" s="187" t="s">
        <v>154</v>
      </c>
      <c r="E489" s="185" t="s">
        <v>3</v>
      </c>
      <c r="F489" s="195" t="s">
        <v>854</v>
      </c>
      <c r="H489" s="196">
        <v>2</v>
      </c>
      <c r="I489" s="181"/>
      <c r="L489" s="176"/>
      <c r="M489" s="182"/>
      <c r="N489" s="183"/>
      <c r="O489" s="183"/>
      <c r="P489" s="183"/>
      <c r="Q489" s="183"/>
      <c r="R489" s="183"/>
      <c r="S489" s="183"/>
      <c r="T489" s="184"/>
      <c r="AT489" s="185" t="s">
        <v>154</v>
      </c>
      <c r="AU489" s="185" t="s">
        <v>81</v>
      </c>
      <c r="AV489" s="11" t="s">
        <v>81</v>
      </c>
      <c r="AW489" s="11" t="s">
        <v>34</v>
      </c>
      <c r="AX489" s="11" t="s">
        <v>71</v>
      </c>
      <c r="AY489" s="185" t="s">
        <v>144</v>
      </c>
    </row>
    <row r="490" spans="2:65" s="13" customFormat="1">
      <c r="B490" s="197"/>
      <c r="D490" s="177" t="s">
        <v>154</v>
      </c>
      <c r="E490" s="198" t="s">
        <v>3</v>
      </c>
      <c r="F490" s="199" t="s">
        <v>201</v>
      </c>
      <c r="H490" s="200">
        <v>9.5</v>
      </c>
      <c r="I490" s="201"/>
      <c r="L490" s="197"/>
      <c r="M490" s="202"/>
      <c r="N490" s="203"/>
      <c r="O490" s="203"/>
      <c r="P490" s="203"/>
      <c r="Q490" s="203"/>
      <c r="R490" s="203"/>
      <c r="S490" s="203"/>
      <c r="T490" s="204"/>
      <c r="AT490" s="205" t="s">
        <v>154</v>
      </c>
      <c r="AU490" s="205" t="s">
        <v>81</v>
      </c>
      <c r="AV490" s="13" t="s">
        <v>152</v>
      </c>
      <c r="AW490" s="13" t="s">
        <v>34</v>
      </c>
      <c r="AX490" s="13" t="s">
        <v>78</v>
      </c>
      <c r="AY490" s="205" t="s">
        <v>144</v>
      </c>
    </row>
    <row r="491" spans="2:65" s="1" customFormat="1" ht="22.5" customHeight="1">
      <c r="B491" s="163"/>
      <c r="C491" s="164" t="s">
        <v>855</v>
      </c>
      <c r="D491" s="164" t="s">
        <v>147</v>
      </c>
      <c r="E491" s="165" t="s">
        <v>856</v>
      </c>
      <c r="F491" s="166" t="s">
        <v>857</v>
      </c>
      <c r="G491" s="167" t="s">
        <v>169</v>
      </c>
      <c r="H491" s="168">
        <v>9.5</v>
      </c>
      <c r="I491" s="169"/>
      <c r="J491" s="170">
        <f>ROUND(I491*H491,2)</f>
        <v>0</v>
      </c>
      <c r="K491" s="166" t="s">
        <v>151</v>
      </c>
      <c r="L491" s="34"/>
      <c r="M491" s="171" t="s">
        <v>3</v>
      </c>
      <c r="N491" s="172" t="s">
        <v>42</v>
      </c>
      <c r="O491" s="35"/>
      <c r="P491" s="173">
        <f>O491*H491</f>
        <v>0</v>
      </c>
      <c r="Q491" s="173">
        <v>0</v>
      </c>
      <c r="R491" s="173">
        <f>Q491*H491</f>
        <v>0</v>
      </c>
      <c r="S491" s="173">
        <v>0</v>
      </c>
      <c r="T491" s="174">
        <f>S491*H491</f>
        <v>0</v>
      </c>
      <c r="AR491" s="17" t="s">
        <v>234</v>
      </c>
      <c r="AT491" s="17" t="s">
        <v>147</v>
      </c>
      <c r="AU491" s="17" t="s">
        <v>81</v>
      </c>
      <c r="AY491" s="17" t="s">
        <v>144</v>
      </c>
      <c r="BE491" s="175">
        <f>IF(N491="základní",J491,0)</f>
        <v>0</v>
      </c>
      <c r="BF491" s="175">
        <f>IF(N491="snížená",J491,0)</f>
        <v>0</v>
      </c>
      <c r="BG491" s="175">
        <f>IF(N491="zákl. přenesená",J491,0)</f>
        <v>0</v>
      </c>
      <c r="BH491" s="175">
        <f>IF(N491="sníž. přenesená",J491,0)</f>
        <v>0</v>
      </c>
      <c r="BI491" s="175">
        <f>IF(N491="nulová",J491,0)</f>
        <v>0</v>
      </c>
      <c r="BJ491" s="17" t="s">
        <v>78</v>
      </c>
      <c r="BK491" s="175">
        <f>ROUND(I491*H491,2)</f>
        <v>0</v>
      </c>
      <c r="BL491" s="17" t="s">
        <v>234</v>
      </c>
      <c r="BM491" s="17" t="s">
        <v>858</v>
      </c>
    </row>
    <row r="492" spans="2:65" s="11" customFormat="1">
      <c r="B492" s="176"/>
      <c r="D492" s="187" t="s">
        <v>154</v>
      </c>
      <c r="E492" s="185" t="s">
        <v>3</v>
      </c>
      <c r="F492" s="195" t="s">
        <v>434</v>
      </c>
      <c r="H492" s="196">
        <v>6</v>
      </c>
      <c r="I492" s="181"/>
      <c r="L492" s="176"/>
      <c r="M492" s="182"/>
      <c r="N492" s="183"/>
      <c r="O492" s="183"/>
      <c r="P492" s="183"/>
      <c r="Q492" s="183"/>
      <c r="R492" s="183"/>
      <c r="S492" s="183"/>
      <c r="T492" s="184"/>
      <c r="AT492" s="185" t="s">
        <v>154</v>
      </c>
      <c r="AU492" s="185" t="s">
        <v>81</v>
      </c>
      <c r="AV492" s="11" t="s">
        <v>81</v>
      </c>
      <c r="AW492" s="11" t="s">
        <v>34</v>
      </c>
      <c r="AX492" s="11" t="s">
        <v>71</v>
      </c>
      <c r="AY492" s="185" t="s">
        <v>144</v>
      </c>
    </row>
    <row r="493" spans="2:65" s="11" customFormat="1">
      <c r="B493" s="176"/>
      <c r="D493" s="187" t="s">
        <v>154</v>
      </c>
      <c r="E493" s="185" t="s">
        <v>3</v>
      </c>
      <c r="F493" s="195" t="s">
        <v>859</v>
      </c>
      <c r="H493" s="196">
        <v>3.5</v>
      </c>
      <c r="I493" s="181"/>
      <c r="L493" s="176"/>
      <c r="M493" s="182"/>
      <c r="N493" s="183"/>
      <c r="O493" s="183"/>
      <c r="P493" s="183"/>
      <c r="Q493" s="183"/>
      <c r="R493" s="183"/>
      <c r="S493" s="183"/>
      <c r="T493" s="184"/>
      <c r="AT493" s="185" t="s">
        <v>154</v>
      </c>
      <c r="AU493" s="185" t="s">
        <v>81</v>
      </c>
      <c r="AV493" s="11" t="s">
        <v>81</v>
      </c>
      <c r="AW493" s="11" t="s">
        <v>34</v>
      </c>
      <c r="AX493" s="11" t="s">
        <v>71</v>
      </c>
      <c r="AY493" s="185" t="s">
        <v>144</v>
      </c>
    </row>
    <row r="494" spans="2:65" s="13" customFormat="1">
      <c r="B494" s="197"/>
      <c r="D494" s="177" t="s">
        <v>154</v>
      </c>
      <c r="E494" s="198" t="s">
        <v>3</v>
      </c>
      <c r="F494" s="199" t="s">
        <v>201</v>
      </c>
      <c r="H494" s="200">
        <v>9.5</v>
      </c>
      <c r="I494" s="201"/>
      <c r="L494" s="197"/>
      <c r="M494" s="202"/>
      <c r="N494" s="203"/>
      <c r="O494" s="203"/>
      <c r="P494" s="203"/>
      <c r="Q494" s="203"/>
      <c r="R494" s="203"/>
      <c r="S494" s="203"/>
      <c r="T494" s="204"/>
      <c r="AT494" s="205" t="s">
        <v>154</v>
      </c>
      <c r="AU494" s="205" t="s">
        <v>81</v>
      </c>
      <c r="AV494" s="13" t="s">
        <v>152</v>
      </c>
      <c r="AW494" s="13" t="s">
        <v>34</v>
      </c>
      <c r="AX494" s="13" t="s">
        <v>78</v>
      </c>
      <c r="AY494" s="205" t="s">
        <v>144</v>
      </c>
    </row>
    <row r="495" spans="2:65" s="1" customFormat="1" ht="31.5" customHeight="1">
      <c r="B495" s="163"/>
      <c r="C495" s="164" t="s">
        <v>860</v>
      </c>
      <c r="D495" s="164" t="s">
        <v>147</v>
      </c>
      <c r="E495" s="165" t="s">
        <v>861</v>
      </c>
      <c r="F495" s="166" t="s">
        <v>862</v>
      </c>
      <c r="G495" s="167" t="s">
        <v>296</v>
      </c>
      <c r="H495" s="168">
        <v>8</v>
      </c>
      <c r="I495" s="169"/>
      <c r="J495" s="170">
        <f>ROUND(I495*H495,2)</f>
        <v>0</v>
      </c>
      <c r="K495" s="166" t="s">
        <v>3</v>
      </c>
      <c r="L495" s="34"/>
      <c r="M495" s="171" t="s">
        <v>3</v>
      </c>
      <c r="N495" s="172" t="s">
        <v>42</v>
      </c>
      <c r="O495" s="35"/>
      <c r="P495" s="173">
        <f>O495*H495</f>
        <v>0</v>
      </c>
      <c r="Q495" s="173">
        <v>4.6000000000000001E-4</v>
      </c>
      <c r="R495" s="173">
        <f>Q495*H495</f>
        <v>3.6800000000000001E-3</v>
      </c>
      <c r="S495" s="173">
        <v>0</v>
      </c>
      <c r="T495" s="174">
        <f>S495*H495</f>
        <v>0</v>
      </c>
      <c r="AR495" s="17" t="s">
        <v>234</v>
      </c>
      <c r="AT495" s="17" t="s">
        <v>147</v>
      </c>
      <c r="AU495" s="17" t="s">
        <v>81</v>
      </c>
      <c r="AY495" s="17" t="s">
        <v>144</v>
      </c>
      <c r="BE495" s="175">
        <f>IF(N495="základní",J495,0)</f>
        <v>0</v>
      </c>
      <c r="BF495" s="175">
        <f>IF(N495="snížená",J495,0)</f>
        <v>0</v>
      </c>
      <c r="BG495" s="175">
        <f>IF(N495="zákl. přenesená",J495,0)</f>
        <v>0</v>
      </c>
      <c r="BH495" s="175">
        <f>IF(N495="sníž. přenesená",J495,0)</f>
        <v>0</v>
      </c>
      <c r="BI495" s="175">
        <f>IF(N495="nulová",J495,0)</f>
        <v>0</v>
      </c>
      <c r="BJ495" s="17" t="s">
        <v>78</v>
      </c>
      <c r="BK495" s="175">
        <f>ROUND(I495*H495,2)</f>
        <v>0</v>
      </c>
      <c r="BL495" s="17" t="s">
        <v>234</v>
      </c>
      <c r="BM495" s="17" t="s">
        <v>863</v>
      </c>
    </row>
    <row r="496" spans="2:65" s="11" customFormat="1">
      <c r="B496" s="176"/>
      <c r="D496" s="177" t="s">
        <v>154</v>
      </c>
      <c r="E496" s="178" t="s">
        <v>3</v>
      </c>
      <c r="F496" s="179" t="s">
        <v>864</v>
      </c>
      <c r="H496" s="180">
        <v>8</v>
      </c>
      <c r="I496" s="181"/>
      <c r="L496" s="176"/>
      <c r="M496" s="182"/>
      <c r="N496" s="183"/>
      <c r="O496" s="183"/>
      <c r="P496" s="183"/>
      <c r="Q496" s="183"/>
      <c r="R496" s="183"/>
      <c r="S496" s="183"/>
      <c r="T496" s="184"/>
      <c r="AT496" s="185" t="s">
        <v>154</v>
      </c>
      <c r="AU496" s="185" t="s">
        <v>81</v>
      </c>
      <c r="AV496" s="11" t="s">
        <v>81</v>
      </c>
      <c r="AW496" s="11" t="s">
        <v>34</v>
      </c>
      <c r="AX496" s="11" t="s">
        <v>78</v>
      </c>
      <c r="AY496" s="185" t="s">
        <v>144</v>
      </c>
    </row>
    <row r="497" spans="2:65" s="1" customFormat="1" ht="22.5" customHeight="1">
      <c r="B497" s="163"/>
      <c r="C497" s="206" t="s">
        <v>865</v>
      </c>
      <c r="D497" s="206" t="s">
        <v>213</v>
      </c>
      <c r="E497" s="207" t="s">
        <v>866</v>
      </c>
      <c r="F497" s="208" t="s">
        <v>867</v>
      </c>
      <c r="G497" s="209" t="s">
        <v>169</v>
      </c>
      <c r="H497" s="210">
        <v>11.33</v>
      </c>
      <c r="I497" s="211"/>
      <c r="J497" s="212">
        <f>ROUND(I497*H497,2)</f>
        <v>0</v>
      </c>
      <c r="K497" s="208" t="s">
        <v>3</v>
      </c>
      <c r="L497" s="213"/>
      <c r="M497" s="214" t="s">
        <v>3</v>
      </c>
      <c r="N497" s="215" t="s">
        <v>42</v>
      </c>
      <c r="O497" s="35"/>
      <c r="P497" s="173">
        <f>O497*H497</f>
        <v>0</v>
      </c>
      <c r="Q497" s="173">
        <v>1.9199999999999998E-2</v>
      </c>
      <c r="R497" s="173">
        <f>Q497*H497</f>
        <v>0.21753599999999998</v>
      </c>
      <c r="S497" s="173">
        <v>0</v>
      </c>
      <c r="T497" s="174">
        <f>S497*H497</f>
        <v>0</v>
      </c>
      <c r="AR497" s="17" t="s">
        <v>340</v>
      </c>
      <c r="AT497" s="17" t="s">
        <v>213</v>
      </c>
      <c r="AU497" s="17" t="s">
        <v>81</v>
      </c>
      <c r="AY497" s="17" t="s">
        <v>144</v>
      </c>
      <c r="BE497" s="175">
        <f>IF(N497="základní",J497,0)</f>
        <v>0</v>
      </c>
      <c r="BF497" s="175">
        <f>IF(N497="snížená",J497,0)</f>
        <v>0</v>
      </c>
      <c r="BG497" s="175">
        <f>IF(N497="zákl. přenesená",J497,0)</f>
        <v>0</v>
      </c>
      <c r="BH497" s="175">
        <f>IF(N497="sníž. přenesená",J497,0)</f>
        <v>0</v>
      </c>
      <c r="BI497" s="175">
        <f>IF(N497="nulová",J497,0)</f>
        <v>0</v>
      </c>
      <c r="BJ497" s="17" t="s">
        <v>78</v>
      </c>
      <c r="BK497" s="175">
        <f>ROUND(I497*H497,2)</f>
        <v>0</v>
      </c>
      <c r="BL497" s="17" t="s">
        <v>234</v>
      </c>
      <c r="BM497" s="17" t="s">
        <v>868</v>
      </c>
    </row>
    <row r="498" spans="2:65" s="11" customFormat="1">
      <c r="B498" s="176"/>
      <c r="D498" s="177" t="s">
        <v>154</v>
      </c>
      <c r="E498" s="178" t="s">
        <v>3</v>
      </c>
      <c r="F498" s="179" t="s">
        <v>869</v>
      </c>
      <c r="H498" s="180">
        <v>11.33</v>
      </c>
      <c r="I498" s="181"/>
      <c r="L498" s="176"/>
      <c r="M498" s="182"/>
      <c r="N498" s="183"/>
      <c r="O498" s="183"/>
      <c r="P498" s="183"/>
      <c r="Q498" s="183"/>
      <c r="R498" s="183"/>
      <c r="S498" s="183"/>
      <c r="T498" s="184"/>
      <c r="AT498" s="185" t="s">
        <v>154</v>
      </c>
      <c r="AU498" s="185" t="s">
        <v>81</v>
      </c>
      <c r="AV498" s="11" t="s">
        <v>81</v>
      </c>
      <c r="AW498" s="11" t="s">
        <v>34</v>
      </c>
      <c r="AX498" s="11" t="s">
        <v>78</v>
      </c>
      <c r="AY498" s="185" t="s">
        <v>144</v>
      </c>
    </row>
    <row r="499" spans="2:65" s="1" customFormat="1" ht="31.5" customHeight="1">
      <c r="B499" s="163"/>
      <c r="C499" s="164" t="s">
        <v>870</v>
      </c>
      <c r="D499" s="164" t="s">
        <v>147</v>
      </c>
      <c r="E499" s="165" t="s">
        <v>871</v>
      </c>
      <c r="F499" s="166" t="s">
        <v>872</v>
      </c>
      <c r="G499" s="167" t="s">
        <v>169</v>
      </c>
      <c r="H499" s="168">
        <v>17</v>
      </c>
      <c r="I499" s="169"/>
      <c r="J499" s="170">
        <f>ROUND(I499*H499,2)</f>
        <v>0</v>
      </c>
      <c r="K499" s="166" t="s">
        <v>3</v>
      </c>
      <c r="L499" s="34"/>
      <c r="M499" s="171" t="s">
        <v>3</v>
      </c>
      <c r="N499" s="172" t="s">
        <v>42</v>
      </c>
      <c r="O499" s="35"/>
      <c r="P499" s="173">
        <f>O499*H499</f>
        <v>0</v>
      </c>
      <c r="Q499" s="173">
        <v>3.7599999999999999E-3</v>
      </c>
      <c r="R499" s="173">
        <f>Q499*H499</f>
        <v>6.3920000000000005E-2</v>
      </c>
      <c r="S499" s="173">
        <v>0</v>
      </c>
      <c r="T499" s="174">
        <f>S499*H499</f>
        <v>0</v>
      </c>
      <c r="AR499" s="17" t="s">
        <v>234</v>
      </c>
      <c r="AT499" s="17" t="s">
        <v>147</v>
      </c>
      <c r="AU499" s="17" t="s">
        <v>81</v>
      </c>
      <c r="AY499" s="17" t="s">
        <v>144</v>
      </c>
      <c r="BE499" s="175">
        <f>IF(N499="základní",J499,0)</f>
        <v>0</v>
      </c>
      <c r="BF499" s="175">
        <f>IF(N499="snížená",J499,0)</f>
        <v>0</v>
      </c>
      <c r="BG499" s="175">
        <f>IF(N499="zákl. přenesená",J499,0)</f>
        <v>0</v>
      </c>
      <c r="BH499" s="175">
        <f>IF(N499="sníž. přenesená",J499,0)</f>
        <v>0</v>
      </c>
      <c r="BI499" s="175">
        <f>IF(N499="nulová",J499,0)</f>
        <v>0</v>
      </c>
      <c r="BJ499" s="17" t="s">
        <v>78</v>
      </c>
      <c r="BK499" s="175">
        <f>ROUND(I499*H499,2)</f>
        <v>0</v>
      </c>
      <c r="BL499" s="17" t="s">
        <v>234</v>
      </c>
      <c r="BM499" s="17" t="s">
        <v>873</v>
      </c>
    </row>
    <row r="500" spans="2:65" s="11" customFormat="1">
      <c r="B500" s="176"/>
      <c r="D500" s="177" t="s">
        <v>154</v>
      </c>
      <c r="E500" s="178" t="s">
        <v>3</v>
      </c>
      <c r="F500" s="179" t="s">
        <v>444</v>
      </c>
      <c r="H500" s="180">
        <v>17</v>
      </c>
      <c r="I500" s="181"/>
      <c r="L500" s="176"/>
      <c r="M500" s="182"/>
      <c r="N500" s="183"/>
      <c r="O500" s="183"/>
      <c r="P500" s="183"/>
      <c r="Q500" s="183"/>
      <c r="R500" s="183"/>
      <c r="S500" s="183"/>
      <c r="T500" s="184"/>
      <c r="AT500" s="185" t="s">
        <v>154</v>
      </c>
      <c r="AU500" s="185" t="s">
        <v>81</v>
      </c>
      <c r="AV500" s="11" t="s">
        <v>81</v>
      </c>
      <c r="AW500" s="11" t="s">
        <v>34</v>
      </c>
      <c r="AX500" s="11" t="s">
        <v>78</v>
      </c>
      <c r="AY500" s="185" t="s">
        <v>144</v>
      </c>
    </row>
    <row r="501" spans="2:65" s="1" customFormat="1" ht="31.5" customHeight="1">
      <c r="B501" s="163"/>
      <c r="C501" s="164" t="s">
        <v>874</v>
      </c>
      <c r="D501" s="164" t="s">
        <v>147</v>
      </c>
      <c r="E501" s="165" t="s">
        <v>875</v>
      </c>
      <c r="F501" s="166" t="s">
        <v>876</v>
      </c>
      <c r="G501" s="167" t="s">
        <v>296</v>
      </c>
      <c r="H501" s="168">
        <v>11</v>
      </c>
      <c r="I501" s="169"/>
      <c r="J501" s="170">
        <f>ROUND(I501*H501,2)</f>
        <v>0</v>
      </c>
      <c r="K501" s="166" t="s">
        <v>3</v>
      </c>
      <c r="L501" s="34"/>
      <c r="M501" s="171" t="s">
        <v>3</v>
      </c>
      <c r="N501" s="172" t="s">
        <v>42</v>
      </c>
      <c r="O501" s="35"/>
      <c r="P501" s="173">
        <f>O501*H501</f>
        <v>0</v>
      </c>
      <c r="Q501" s="173">
        <v>4.6000000000000001E-4</v>
      </c>
      <c r="R501" s="173">
        <f>Q501*H501</f>
        <v>5.0600000000000003E-3</v>
      </c>
      <c r="S501" s="173">
        <v>0</v>
      </c>
      <c r="T501" s="174">
        <f>S501*H501</f>
        <v>0</v>
      </c>
      <c r="AR501" s="17" t="s">
        <v>234</v>
      </c>
      <c r="AT501" s="17" t="s">
        <v>147</v>
      </c>
      <c r="AU501" s="17" t="s">
        <v>81</v>
      </c>
      <c r="AY501" s="17" t="s">
        <v>144</v>
      </c>
      <c r="BE501" s="175">
        <f>IF(N501="základní",J501,0)</f>
        <v>0</v>
      </c>
      <c r="BF501" s="175">
        <f>IF(N501="snížená",J501,0)</f>
        <v>0</v>
      </c>
      <c r="BG501" s="175">
        <f>IF(N501="zákl. přenesená",J501,0)</f>
        <v>0</v>
      </c>
      <c r="BH501" s="175">
        <f>IF(N501="sníž. přenesená",J501,0)</f>
        <v>0</v>
      </c>
      <c r="BI501" s="175">
        <f>IF(N501="nulová",J501,0)</f>
        <v>0</v>
      </c>
      <c r="BJ501" s="17" t="s">
        <v>78</v>
      </c>
      <c r="BK501" s="175">
        <f>ROUND(I501*H501,2)</f>
        <v>0</v>
      </c>
      <c r="BL501" s="17" t="s">
        <v>234</v>
      </c>
      <c r="BM501" s="17" t="s">
        <v>877</v>
      </c>
    </row>
    <row r="502" spans="2:65" s="11" customFormat="1">
      <c r="B502" s="176"/>
      <c r="D502" s="177" t="s">
        <v>154</v>
      </c>
      <c r="E502" s="178" t="s">
        <v>3</v>
      </c>
      <c r="F502" s="179" t="s">
        <v>878</v>
      </c>
      <c r="H502" s="180">
        <v>11</v>
      </c>
      <c r="I502" s="181"/>
      <c r="L502" s="176"/>
      <c r="M502" s="182"/>
      <c r="N502" s="183"/>
      <c r="O502" s="183"/>
      <c r="P502" s="183"/>
      <c r="Q502" s="183"/>
      <c r="R502" s="183"/>
      <c r="S502" s="183"/>
      <c r="T502" s="184"/>
      <c r="AT502" s="185" t="s">
        <v>154</v>
      </c>
      <c r="AU502" s="185" t="s">
        <v>81</v>
      </c>
      <c r="AV502" s="11" t="s">
        <v>81</v>
      </c>
      <c r="AW502" s="11" t="s">
        <v>34</v>
      </c>
      <c r="AX502" s="11" t="s">
        <v>78</v>
      </c>
      <c r="AY502" s="185" t="s">
        <v>144</v>
      </c>
    </row>
    <row r="503" spans="2:65" s="1" customFormat="1" ht="22.5" customHeight="1">
      <c r="B503" s="163"/>
      <c r="C503" s="206" t="s">
        <v>879</v>
      </c>
      <c r="D503" s="206" t="s">
        <v>213</v>
      </c>
      <c r="E503" s="207" t="s">
        <v>880</v>
      </c>
      <c r="F503" s="208" t="s">
        <v>881</v>
      </c>
      <c r="G503" s="209" t="s">
        <v>169</v>
      </c>
      <c r="H503" s="210">
        <v>19.91</v>
      </c>
      <c r="I503" s="211"/>
      <c r="J503" s="212">
        <f>ROUND(I503*H503,2)</f>
        <v>0</v>
      </c>
      <c r="K503" s="208" t="s">
        <v>3</v>
      </c>
      <c r="L503" s="213"/>
      <c r="M503" s="214" t="s">
        <v>3</v>
      </c>
      <c r="N503" s="215" t="s">
        <v>42</v>
      </c>
      <c r="O503" s="35"/>
      <c r="P503" s="173">
        <f>O503*H503</f>
        <v>0</v>
      </c>
      <c r="Q503" s="173">
        <v>1.9199999999999998E-2</v>
      </c>
      <c r="R503" s="173">
        <f>Q503*H503</f>
        <v>0.38227199999999995</v>
      </c>
      <c r="S503" s="173">
        <v>0</v>
      </c>
      <c r="T503" s="174">
        <f>S503*H503</f>
        <v>0</v>
      </c>
      <c r="AR503" s="17" t="s">
        <v>340</v>
      </c>
      <c r="AT503" s="17" t="s">
        <v>213</v>
      </c>
      <c r="AU503" s="17" t="s">
        <v>81</v>
      </c>
      <c r="AY503" s="17" t="s">
        <v>144</v>
      </c>
      <c r="BE503" s="175">
        <f>IF(N503="základní",J503,0)</f>
        <v>0</v>
      </c>
      <c r="BF503" s="175">
        <f>IF(N503="snížená",J503,0)</f>
        <v>0</v>
      </c>
      <c r="BG503" s="175">
        <f>IF(N503="zákl. přenesená",J503,0)</f>
        <v>0</v>
      </c>
      <c r="BH503" s="175">
        <f>IF(N503="sníž. přenesená",J503,0)</f>
        <v>0</v>
      </c>
      <c r="BI503" s="175">
        <f>IF(N503="nulová",J503,0)</f>
        <v>0</v>
      </c>
      <c r="BJ503" s="17" t="s">
        <v>78</v>
      </c>
      <c r="BK503" s="175">
        <f>ROUND(I503*H503,2)</f>
        <v>0</v>
      </c>
      <c r="BL503" s="17" t="s">
        <v>234</v>
      </c>
      <c r="BM503" s="17" t="s">
        <v>882</v>
      </c>
    </row>
    <row r="504" spans="2:65" s="11" customFormat="1">
      <c r="B504" s="176"/>
      <c r="D504" s="177" t="s">
        <v>154</v>
      </c>
      <c r="E504" s="178" t="s">
        <v>3</v>
      </c>
      <c r="F504" s="179" t="s">
        <v>883</v>
      </c>
      <c r="H504" s="180">
        <v>19.91</v>
      </c>
      <c r="I504" s="181"/>
      <c r="L504" s="176"/>
      <c r="M504" s="182"/>
      <c r="N504" s="183"/>
      <c r="O504" s="183"/>
      <c r="P504" s="183"/>
      <c r="Q504" s="183"/>
      <c r="R504" s="183"/>
      <c r="S504" s="183"/>
      <c r="T504" s="184"/>
      <c r="AT504" s="185" t="s">
        <v>154</v>
      </c>
      <c r="AU504" s="185" t="s">
        <v>81</v>
      </c>
      <c r="AV504" s="11" t="s">
        <v>81</v>
      </c>
      <c r="AW504" s="11" t="s">
        <v>34</v>
      </c>
      <c r="AX504" s="11" t="s">
        <v>78</v>
      </c>
      <c r="AY504" s="185" t="s">
        <v>144</v>
      </c>
    </row>
    <row r="505" spans="2:65" s="1" customFormat="1" ht="31.5" customHeight="1">
      <c r="B505" s="163"/>
      <c r="C505" s="164" t="s">
        <v>884</v>
      </c>
      <c r="D505" s="164" t="s">
        <v>147</v>
      </c>
      <c r="E505" s="165" t="s">
        <v>885</v>
      </c>
      <c r="F505" s="166" t="s">
        <v>886</v>
      </c>
      <c r="G505" s="167" t="s">
        <v>164</v>
      </c>
      <c r="H505" s="168">
        <v>0.70799999999999996</v>
      </c>
      <c r="I505" s="169"/>
      <c r="J505" s="170">
        <f>ROUND(I505*H505,2)</f>
        <v>0</v>
      </c>
      <c r="K505" s="166" t="s">
        <v>151</v>
      </c>
      <c r="L505" s="34"/>
      <c r="M505" s="171" t="s">
        <v>3</v>
      </c>
      <c r="N505" s="172" t="s">
        <v>42</v>
      </c>
      <c r="O505" s="35"/>
      <c r="P505" s="173">
        <f>O505*H505</f>
        <v>0</v>
      </c>
      <c r="Q505" s="173">
        <v>0</v>
      </c>
      <c r="R505" s="173">
        <f>Q505*H505</f>
        <v>0</v>
      </c>
      <c r="S505" s="173">
        <v>0</v>
      </c>
      <c r="T505" s="174">
        <f>S505*H505</f>
        <v>0</v>
      </c>
      <c r="AR505" s="17" t="s">
        <v>234</v>
      </c>
      <c r="AT505" s="17" t="s">
        <v>147</v>
      </c>
      <c r="AU505" s="17" t="s">
        <v>81</v>
      </c>
      <c r="AY505" s="17" t="s">
        <v>144</v>
      </c>
      <c r="BE505" s="175">
        <f>IF(N505="základní",J505,0)</f>
        <v>0</v>
      </c>
      <c r="BF505" s="175">
        <f>IF(N505="snížená",J505,0)</f>
        <v>0</v>
      </c>
      <c r="BG505" s="175">
        <f>IF(N505="zákl. přenesená",J505,0)</f>
        <v>0</v>
      </c>
      <c r="BH505" s="175">
        <f>IF(N505="sníž. přenesená",J505,0)</f>
        <v>0</v>
      </c>
      <c r="BI505" s="175">
        <f>IF(N505="nulová",J505,0)</f>
        <v>0</v>
      </c>
      <c r="BJ505" s="17" t="s">
        <v>78</v>
      </c>
      <c r="BK505" s="175">
        <f>ROUND(I505*H505,2)</f>
        <v>0</v>
      </c>
      <c r="BL505" s="17" t="s">
        <v>234</v>
      </c>
      <c r="BM505" s="17" t="s">
        <v>887</v>
      </c>
    </row>
    <row r="506" spans="2:65" s="10" customFormat="1" ht="29.85" customHeight="1">
      <c r="B506" s="149"/>
      <c r="D506" s="160" t="s">
        <v>70</v>
      </c>
      <c r="E506" s="161" t="s">
        <v>888</v>
      </c>
      <c r="F506" s="161" t="s">
        <v>889</v>
      </c>
      <c r="I506" s="152"/>
      <c r="J506" s="162">
        <f>BK506</f>
        <v>0</v>
      </c>
      <c r="L506" s="149"/>
      <c r="M506" s="154"/>
      <c r="N506" s="155"/>
      <c r="O506" s="155"/>
      <c r="P506" s="156">
        <f>SUM(P507:P520)</f>
        <v>0</v>
      </c>
      <c r="Q506" s="155"/>
      <c r="R506" s="156">
        <f>SUM(R507:R520)</f>
        <v>1.0207655</v>
      </c>
      <c r="S506" s="155"/>
      <c r="T506" s="157">
        <f>SUM(T507:T520)</f>
        <v>0</v>
      </c>
      <c r="AR506" s="150" t="s">
        <v>81</v>
      </c>
      <c r="AT506" s="158" t="s">
        <v>70</v>
      </c>
      <c r="AU506" s="158" t="s">
        <v>78</v>
      </c>
      <c r="AY506" s="150" t="s">
        <v>144</v>
      </c>
      <c r="BK506" s="159">
        <f>SUM(BK507:BK520)</f>
        <v>0</v>
      </c>
    </row>
    <row r="507" spans="2:65" s="1" customFormat="1" ht="31.5" customHeight="1">
      <c r="B507" s="163"/>
      <c r="C507" s="164" t="s">
        <v>890</v>
      </c>
      <c r="D507" s="164" t="s">
        <v>147</v>
      </c>
      <c r="E507" s="165" t="s">
        <v>891</v>
      </c>
      <c r="F507" s="166" t="s">
        <v>892</v>
      </c>
      <c r="G507" s="167" t="s">
        <v>169</v>
      </c>
      <c r="H507" s="168">
        <v>96.313000000000002</v>
      </c>
      <c r="I507" s="169"/>
      <c r="J507" s="170">
        <f>ROUND(I507*H507,2)</f>
        <v>0</v>
      </c>
      <c r="K507" s="166" t="s">
        <v>151</v>
      </c>
      <c r="L507" s="34"/>
      <c r="M507" s="171" t="s">
        <v>3</v>
      </c>
      <c r="N507" s="172" t="s">
        <v>42</v>
      </c>
      <c r="O507" s="35"/>
      <c r="P507" s="173">
        <f>O507*H507</f>
        <v>0</v>
      </c>
      <c r="Q507" s="173">
        <v>7.4999999999999997E-3</v>
      </c>
      <c r="R507" s="173">
        <f>Q507*H507</f>
        <v>0.72234750000000003</v>
      </c>
      <c r="S507" s="173">
        <v>0</v>
      </c>
      <c r="T507" s="174">
        <f>S507*H507</f>
        <v>0</v>
      </c>
      <c r="AR507" s="17" t="s">
        <v>234</v>
      </c>
      <c r="AT507" s="17" t="s">
        <v>147</v>
      </c>
      <c r="AU507" s="17" t="s">
        <v>81</v>
      </c>
      <c r="AY507" s="17" t="s">
        <v>144</v>
      </c>
      <c r="BE507" s="175">
        <f>IF(N507="základní",J507,0)</f>
        <v>0</v>
      </c>
      <c r="BF507" s="175">
        <f>IF(N507="snížená",J507,0)</f>
        <v>0</v>
      </c>
      <c r="BG507" s="175">
        <f>IF(N507="zákl. přenesená",J507,0)</f>
        <v>0</v>
      </c>
      <c r="BH507" s="175">
        <f>IF(N507="sníž. přenesená",J507,0)</f>
        <v>0</v>
      </c>
      <c r="BI507" s="175">
        <f>IF(N507="nulová",J507,0)</f>
        <v>0</v>
      </c>
      <c r="BJ507" s="17" t="s">
        <v>78</v>
      </c>
      <c r="BK507" s="175">
        <f>ROUND(I507*H507,2)</f>
        <v>0</v>
      </c>
      <c r="BL507" s="17" t="s">
        <v>234</v>
      </c>
      <c r="BM507" s="17" t="s">
        <v>893</v>
      </c>
    </row>
    <row r="508" spans="2:65" s="11" customFormat="1">
      <c r="B508" s="176"/>
      <c r="D508" s="187" t="s">
        <v>154</v>
      </c>
      <c r="E508" s="185" t="s">
        <v>3</v>
      </c>
      <c r="F508" s="195" t="s">
        <v>433</v>
      </c>
      <c r="H508" s="196">
        <v>88</v>
      </c>
      <c r="I508" s="181"/>
      <c r="L508" s="176"/>
      <c r="M508" s="182"/>
      <c r="N508" s="183"/>
      <c r="O508" s="183"/>
      <c r="P508" s="183"/>
      <c r="Q508" s="183"/>
      <c r="R508" s="183"/>
      <c r="S508" s="183"/>
      <c r="T508" s="184"/>
      <c r="AT508" s="185" t="s">
        <v>154</v>
      </c>
      <c r="AU508" s="185" t="s">
        <v>81</v>
      </c>
      <c r="AV508" s="11" t="s">
        <v>81</v>
      </c>
      <c r="AW508" s="11" t="s">
        <v>34</v>
      </c>
      <c r="AX508" s="11" t="s">
        <v>71</v>
      </c>
      <c r="AY508" s="185" t="s">
        <v>144</v>
      </c>
    </row>
    <row r="509" spans="2:65" s="11" customFormat="1">
      <c r="B509" s="176"/>
      <c r="D509" s="187" t="s">
        <v>154</v>
      </c>
      <c r="E509" s="185" t="s">
        <v>3</v>
      </c>
      <c r="F509" s="195" t="s">
        <v>449</v>
      </c>
      <c r="H509" s="196">
        <v>5.5</v>
      </c>
      <c r="I509" s="181"/>
      <c r="L509" s="176"/>
      <c r="M509" s="182"/>
      <c r="N509" s="183"/>
      <c r="O509" s="183"/>
      <c r="P509" s="183"/>
      <c r="Q509" s="183"/>
      <c r="R509" s="183"/>
      <c r="S509" s="183"/>
      <c r="T509" s="184"/>
      <c r="AT509" s="185" t="s">
        <v>154</v>
      </c>
      <c r="AU509" s="185" t="s">
        <v>81</v>
      </c>
      <c r="AV509" s="11" t="s">
        <v>81</v>
      </c>
      <c r="AW509" s="11" t="s">
        <v>34</v>
      </c>
      <c r="AX509" s="11" t="s">
        <v>71</v>
      </c>
      <c r="AY509" s="185" t="s">
        <v>144</v>
      </c>
    </row>
    <row r="510" spans="2:65" s="11" customFormat="1">
      <c r="B510" s="176"/>
      <c r="D510" s="187" t="s">
        <v>154</v>
      </c>
      <c r="E510" s="185" t="s">
        <v>3</v>
      </c>
      <c r="F510" s="195" t="s">
        <v>894</v>
      </c>
      <c r="H510" s="196">
        <v>2.8130000000000002</v>
      </c>
      <c r="I510" s="181"/>
      <c r="L510" s="176"/>
      <c r="M510" s="182"/>
      <c r="N510" s="183"/>
      <c r="O510" s="183"/>
      <c r="P510" s="183"/>
      <c r="Q510" s="183"/>
      <c r="R510" s="183"/>
      <c r="S510" s="183"/>
      <c r="T510" s="184"/>
      <c r="AT510" s="185" t="s">
        <v>154</v>
      </c>
      <c r="AU510" s="185" t="s">
        <v>81</v>
      </c>
      <c r="AV510" s="11" t="s">
        <v>81</v>
      </c>
      <c r="AW510" s="11" t="s">
        <v>34</v>
      </c>
      <c r="AX510" s="11" t="s">
        <v>71</v>
      </c>
      <c r="AY510" s="185" t="s">
        <v>144</v>
      </c>
    </row>
    <row r="511" spans="2:65" s="13" customFormat="1">
      <c r="B511" s="197"/>
      <c r="D511" s="177" t="s">
        <v>154</v>
      </c>
      <c r="E511" s="198" t="s">
        <v>3</v>
      </c>
      <c r="F511" s="199" t="s">
        <v>201</v>
      </c>
      <c r="H511" s="200">
        <v>96.313000000000002</v>
      </c>
      <c r="I511" s="201"/>
      <c r="L511" s="197"/>
      <c r="M511" s="202"/>
      <c r="N511" s="203"/>
      <c r="O511" s="203"/>
      <c r="P511" s="203"/>
      <c r="Q511" s="203"/>
      <c r="R511" s="203"/>
      <c r="S511" s="203"/>
      <c r="T511" s="204"/>
      <c r="AT511" s="205" t="s">
        <v>154</v>
      </c>
      <c r="AU511" s="205" t="s">
        <v>81</v>
      </c>
      <c r="AV511" s="13" t="s">
        <v>152</v>
      </c>
      <c r="AW511" s="13" t="s">
        <v>34</v>
      </c>
      <c r="AX511" s="13" t="s">
        <v>78</v>
      </c>
      <c r="AY511" s="205" t="s">
        <v>144</v>
      </c>
    </row>
    <row r="512" spans="2:65" s="1" customFormat="1" ht="22.5" customHeight="1">
      <c r="B512" s="163"/>
      <c r="C512" s="164" t="s">
        <v>895</v>
      </c>
      <c r="D512" s="164" t="s">
        <v>147</v>
      </c>
      <c r="E512" s="165" t="s">
        <v>896</v>
      </c>
      <c r="F512" s="166" t="s">
        <v>897</v>
      </c>
      <c r="G512" s="167" t="s">
        <v>169</v>
      </c>
      <c r="H512" s="168">
        <v>88</v>
      </c>
      <c r="I512" s="169"/>
      <c r="J512" s="170">
        <f>ROUND(I512*H512,2)</f>
        <v>0</v>
      </c>
      <c r="K512" s="166" t="s">
        <v>151</v>
      </c>
      <c r="L512" s="34"/>
      <c r="M512" s="171" t="s">
        <v>3</v>
      </c>
      <c r="N512" s="172" t="s">
        <v>42</v>
      </c>
      <c r="O512" s="35"/>
      <c r="P512" s="173">
        <f>O512*H512</f>
        <v>0</v>
      </c>
      <c r="Q512" s="173">
        <v>2.9999999999999997E-4</v>
      </c>
      <c r="R512" s="173">
        <f>Q512*H512</f>
        <v>2.6399999999999996E-2</v>
      </c>
      <c r="S512" s="173">
        <v>0</v>
      </c>
      <c r="T512" s="174">
        <f>S512*H512</f>
        <v>0</v>
      </c>
      <c r="AR512" s="17" t="s">
        <v>234</v>
      </c>
      <c r="AT512" s="17" t="s">
        <v>147</v>
      </c>
      <c r="AU512" s="17" t="s">
        <v>81</v>
      </c>
      <c r="AY512" s="17" t="s">
        <v>144</v>
      </c>
      <c r="BE512" s="175">
        <f>IF(N512="základní",J512,0)</f>
        <v>0</v>
      </c>
      <c r="BF512" s="175">
        <f>IF(N512="snížená",J512,0)</f>
        <v>0</v>
      </c>
      <c r="BG512" s="175">
        <f>IF(N512="zákl. přenesená",J512,0)</f>
        <v>0</v>
      </c>
      <c r="BH512" s="175">
        <f>IF(N512="sníž. přenesená",J512,0)</f>
        <v>0</v>
      </c>
      <c r="BI512" s="175">
        <f>IF(N512="nulová",J512,0)</f>
        <v>0</v>
      </c>
      <c r="BJ512" s="17" t="s">
        <v>78</v>
      </c>
      <c r="BK512" s="175">
        <f>ROUND(I512*H512,2)</f>
        <v>0</v>
      </c>
      <c r="BL512" s="17" t="s">
        <v>234</v>
      </c>
      <c r="BM512" s="17" t="s">
        <v>898</v>
      </c>
    </row>
    <row r="513" spans="2:65" s="11" customFormat="1">
      <c r="B513" s="176"/>
      <c r="D513" s="177" t="s">
        <v>154</v>
      </c>
      <c r="E513" s="178" t="s">
        <v>3</v>
      </c>
      <c r="F513" s="179" t="s">
        <v>433</v>
      </c>
      <c r="H513" s="180">
        <v>88</v>
      </c>
      <c r="I513" s="181"/>
      <c r="L513" s="176"/>
      <c r="M513" s="182"/>
      <c r="N513" s="183"/>
      <c r="O513" s="183"/>
      <c r="P513" s="183"/>
      <c r="Q513" s="183"/>
      <c r="R513" s="183"/>
      <c r="S513" s="183"/>
      <c r="T513" s="184"/>
      <c r="AT513" s="185" t="s">
        <v>154</v>
      </c>
      <c r="AU513" s="185" t="s">
        <v>81</v>
      </c>
      <c r="AV513" s="11" t="s">
        <v>81</v>
      </c>
      <c r="AW513" s="11" t="s">
        <v>34</v>
      </c>
      <c r="AX513" s="11" t="s">
        <v>78</v>
      </c>
      <c r="AY513" s="185" t="s">
        <v>144</v>
      </c>
    </row>
    <row r="514" spans="2:65" s="1" customFormat="1" ht="22.5" customHeight="1">
      <c r="B514" s="163"/>
      <c r="C514" s="206" t="s">
        <v>899</v>
      </c>
      <c r="D514" s="206" t="s">
        <v>213</v>
      </c>
      <c r="E514" s="207" t="s">
        <v>900</v>
      </c>
      <c r="F514" s="208" t="s">
        <v>901</v>
      </c>
      <c r="G514" s="209" t="s">
        <v>169</v>
      </c>
      <c r="H514" s="210">
        <v>92.4</v>
      </c>
      <c r="I514" s="211"/>
      <c r="J514" s="212">
        <f>ROUND(I514*H514,2)</f>
        <v>0</v>
      </c>
      <c r="K514" s="208" t="s">
        <v>3</v>
      </c>
      <c r="L514" s="213"/>
      <c r="M514" s="214" t="s">
        <v>3</v>
      </c>
      <c r="N514" s="215" t="s">
        <v>42</v>
      </c>
      <c r="O514" s="35"/>
      <c r="P514" s="173">
        <f>O514*H514</f>
        <v>0</v>
      </c>
      <c r="Q514" s="173">
        <v>2.64E-3</v>
      </c>
      <c r="R514" s="173">
        <f>Q514*H514</f>
        <v>0.24393600000000001</v>
      </c>
      <c r="S514" s="173">
        <v>0</v>
      </c>
      <c r="T514" s="174">
        <f>S514*H514</f>
        <v>0</v>
      </c>
      <c r="AR514" s="17" t="s">
        <v>340</v>
      </c>
      <c r="AT514" s="17" t="s">
        <v>213</v>
      </c>
      <c r="AU514" s="17" t="s">
        <v>81</v>
      </c>
      <c r="AY514" s="17" t="s">
        <v>144</v>
      </c>
      <c r="BE514" s="175">
        <f>IF(N514="základní",J514,0)</f>
        <v>0</v>
      </c>
      <c r="BF514" s="175">
        <f>IF(N514="snížená",J514,0)</f>
        <v>0</v>
      </c>
      <c r="BG514" s="175">
        <f>IF(N514="zákl. přenesená",J514,0)</f>
        <v>0</v>
      </c>
      <c r="BH514" s="175">
        <f>IF(N514="sníž. přenesená",J514,0)</f>
        <v>0</v>
      </c>
      <c r="BI514" s="175">
        <f>IF(N514="nulová",J514,0)</f>
        <v>0</v>
      </c>
      <c r="BJ514" s="17" t="s">
        <v>78</v>
      </c>
      <c r="BK514" s="175">
        <f>ROUND(I514*H514,2)</f>
        <v>0</v>
      </c>
      <c r="BL514" s="17" t="s">
        <v>234</v>
      </c>
      <c r="BM514" s="17" t="s">
        <v>902</v>
      </c>
    </row>
    <row r="515" spans="2:65" s="11" customFormat="1">
      <c r="B515" s="176"/>
      <c r="D515" s="177" t="s">
        <v>154</v>
      </c>
      <c r="E515" s="178" t="s">
        <v>3</v>
      </c>
      <c r="F515" s="179" t="s">
        <v>903</v>
      </c>
      <c r="H515" s="180">
        <v>92.4</v>
      </c>
      <c r="I515" s="181"/>
      <c r="L515" s="176"/>
      <c r="M515" s="182"/>
      <c r="N515" s="183"/>
      <c r="O515" s="183"/>
      <c r="P515" s="183"/>
      <c r="Q515" s="183"/>
      <c r="R515" s="183"/>
      <c r="S515" s="183"/>
      <c r="T515" s="184"/>
      <c r="AT515" s="185" t="s">
        <v>154</v>
      </c>
      <c r="AU515" s="185" t="s">
        <v>81</v>
      </c>
      <c r="AV515" s="11" t="s">
        <v>81</v>
      </c>
      <c r="AW515" s="11" t="s">
        <v>34</v>
      </c>
      <c r="AX515" s="11" t="s">
        <v>78</v>
      </c>
      <c r="AY515" s="185" t="s">
        <v>144</v>
      </c>
    </row>
    <row r="516" spans="2:65" s="1" customFormat="1" ht="22.5" customHeight="1">
      <c r="B516" s="163"/>
      <c r="C516" s="164" t="s">
        <v>904</v>
      </c>
      <c r="D516" s="164" t="s">
        <v>147</v>
      </c>
      <c r="E516" s="165" t="s">
        <v>905</v>
      </c>
      <c r="F516" s="166" t="s">
        <v>906</v>
      </c>
      <c r="G516" s="167" t="s">
        <v>296</v>
      </c>
      <c r="H516" s="168">
        <v>95</v>
      </c>
      <c r="I516" s="169"/>
      <c r="J516" s="170">
        <f>ROUND(I516*H516,2)</f>
        <v>0</v>
      </c>
      <c r="K516" s="166" t="s">
        <v>151</v>
      </c>
      <c r="L516" s="34"/>
      <c r="M516" s="171" t="s">
        <v>3</v>
      </c>
      <c r="N516" s="172" t="s">
        <v>42</v>
      </c>
      <c r="O516" s="35"/>
      <c r="P516" s="173">
        <f>O516*H516</f>
        <v>0</v>
      </c>
      <c r="Q516" s="173">
        <v>1.0000000000000001E-5</v>
      </c>
      <c r="R516" s="173">
        <f>Q516*H516</f>
        <v>9.5000000000000011E-4</v>
      </c>
      <c r="S516" s="173">
        <v>0</v>
      </c>
      <c r="T516" s="174">
        <f>S516*H516</f>
        <v>0</v>
      </c>
      <c r="AR516" s="17" t="s">
        <v>234</v>
      </c>
      <c r="AT516" s="17" t="s">
        <v>147</v>
      </c>
      <c r="AU516" s="17" t="s">
        <v>81</v>
      </c>
      <c r="AY516" s="17" t="s">
        <v>144</v>
      </c>
      <c r="BE516" s="175">
        <f>IF(N516="základní",J516,0)</f>
        <v>0</v>
      </c>
      <c r="BF516" s="175">
        <f>IF(N516="snížená",J516,0)</f>
        <v>0</v>
      </c>
      <c r="BG516" s="175">
        <f>IF(N516="zákl. přenesená",J516,0)</f>
        <v>0</v>
      </c>
      <c r="BH516" s="175">
        <f>IF(N516="sníž. přenesená",J516,0)</f>
        <v>0</v>
      </c>
      <c r="BI516" s="175">
        <f>IF(N516="nulová",J516,0)</f>
        <v>0</v>
      </c>
      <c r="BJ516" s="17" t="s">
        <v>78</v>
      </c>
      <c r="BK516" s="175">
        <f>ROUND(I516*H516,2)</f>
        <v>0</v>
      </c>
      <c r="BL516" s="17" t="s">
        <v>234</v>
      </c>
      <c r="BM516" s="17" t="s">
        <v>907</v>
      </c>
    </row>
    <row r="517" spans="2:65" s="11" customFormat="1">
      <c r="B517" s="176"/>
      <c r="D517" s="177" t="s">
        <v>154</v>
      </c>
      <c r="E517" s="178" t="s">
        <v>3</v>
      </c>
      <c r="F517" s="179" t="s">
        <v>908</v>
      </c>
      <c r="H517" s="180">
        <v>95</v>
      </c>
      <c r="I517" s="181"/>
      <c r="L517" s="176"/>
      <c r="M517" s="182"/>
      <c r="N517" s="183"/>
      <c r="O517" s="183"/>
      <c r="P517" s="183"/>
      <c r="Q517" s="183"/>
      <c r="R517" s="183"/>
      <c r="S517" s="183"/>
      <c r="T517" s="184"/>
      <c r="AT517" s="185" t="s">
        <v>154</v>
      </c>
      <c r="AU517" s="185" t="s">
        <v>81</v>
      </c>
      <c r="AV517" s="11" t="s">
        <v>81</v>
      </c>
      <c r="AW517" s="11" t="s">
        <v>34</v>
      </c>
      <c r="AX517" s="11" t="s">
        <v>78</v>
      </c>
      <c r="AY517" s="185" t="s">
        <v>144</v>
      </c>
    </row>
    <row r="518" spans="2:65" s="1" customFormat="1" ht="22.5" customHeight="1">
      <c r="B518" s="163"/>
      <c r="C518" s="206" t="s">
        <v>909</v>
      </c>
      <c r="D518" s="206" t="s">
        <v>213</v>
      </c>
      <c r="E518" s="207" t="s">
        <v>910</v>
      </c>
      <c r="F518" s="208" t="s">
        <v>911</v>
      </c>
      <c r="G518" s="209" t="s">
        <v>296</v>
      </c>
      <c r="H518" s="210">
        <v>96.9</v>
      </c>
      <c r="I518" s="211"/>
      <c r="J518" s="212">
        <f>ROUND(I518*H518,2)</f>
        <v>0</v>
      </c>
      <c r="K518" s="208" t="s">
        <v>3</v>
      </c>
      <c r="L518" s="213"/>
      <c r="M518" s="214" t="s">
        <v>3</v>
      </c>
      <c r="N518" s="215" t="s">
        <v>42</v>
      </c>
      <c r="O518" s="35"/>
      <c r="P518" s="173">
        <f>O518*H518</f>
        <v>0</v>
      </c>
      <c r="Q518" s="173">
        <v>2.7999999999999998E-4</v>
      </c>
      <c r="R518" s="173">
        <f>Q518*H518</f>
        <v>2.7132E-2</v>
      </c>
      <c r="S518" s="173">
        <v>0</v>
      </c>
      <c r="T518" s="174">
        <f>S518*H518</f>
        <v>0</v>
      </c>
      <c r="AR518" s="17" t="s">
        <v>340</v>
      </c>
      <c r="AT518" s="17" t="s">
        <v>213</v>
      </c>
      <c r="AU518" s="17" t="s">
        <v>81</v>
      </c>
      <c r="AY518" s="17" t="s">
        <v>144</v>
      </c>
      <c r="BE518" s="175">
        <f>IF(N518="základní",J518,0)</f>
        <v>0</v>
      </c>
      <c r="BF518" s="175">
        <f>IF(N518="snížená",J518,0)</f>
        <v>0</v>
      </c>
      <c r="BG518" s="175">
        <f>IF(N518="zákl. přenesená",J518,0)</f>
        <v>0</v>
      </c>
      <c r="BH518" s="175">
        <f>IF(N518="sníž. přenesená",J518,0)</f>
        <v>0</v>
      </c>
      <c r="BI518" s="175">
        <f>IF(N518="nulová",J518,0)</f>
        <v>0</v>
      </c>
      <c r="BJ518" s="17" t="s">
        <v>78</v>
      </c>
      <c r="BK518" s="175">
        <f>ROUND(I518*H518,2)</f>
        <v>0</v>
      </c>
      <c r="BL518" s="17" t="s">
        <v>234</v>
      </c>
      <c r="BM518" s="17" t="s">
        <v>912</v>
      </c>
    </row>
    <row r="519" spans="2:65" s="11" customFormat="1">
      <c r="B519" s="176"/>
      <c r="D519" s="177" t="s">
        <v>154</v>
      </c>
      <c r="E519" s="178" t="s">
        <v>3</v>
      </c>
      <c r="F519" s="179" t="s">
        <v>913</v>
      </c>
      <c r="H519" s="180">
        <v>96.9</v>
      </c>
      <c r="I519" s="181"/>
      <c r="L519" s="176"/>
      <c r="M519" s="182"/>
      <c r="N519" s="183"/>
      <c r="O519" s="183"/>
      <c r="P519" s="183"/>
      <c r="Q519" s="183"/>
      <c r="R519" s="183"/>
      <c r="S519" s="183"/>
      <c r="T519" s="184"/>
      <c r="AT519" s="185" t="s">
        <v>154</v>
      </c>
      <c r="AU519" s="185" t="s">
        <v>81</v>
      </c>
      <c r="AV519" s="11" t="s">
        <v>81</v>
      </c>
      <c r="AW519" s="11" t="s">
        <v>34</v>
      </c>
      <c r="AX519" s="11" t="s">
        <v>78</v>
      </c>
      <c r="AY519" s="185" t="s">
        <v>144</v>
      </c>
    </row>
    <row r="520" spans="2:65" s="1" customFormat="1" ht="31.5" customHeight="1">
      <c r="B520" s="163"/>
      <c r="C520" s="164" t="s">
        <v>914</v>
      </c>
      <c r="D520" s="164" t="s">
        <v>147</v>
      </c>
      <c r="E520" s="165" t="s">
        <v>915</v>
      </c>
      <c r="F520" s="166" t="s">
        <v>916</v>
      </c>
      <c r="G520" s="167" t="s">
        <v>164</v>
      </c>
      <c r="H520" s="168">
        <v>1.0209999999999999</v>
      </c>
      <c r="I520" s="169"/>
      <c r="J520" s="170">
        <f>ROUND(I520*H520,2)</f>
        <v>0</v>
      </c>
      <c r="K520" s="166" t="s">
        <v>151</v>
      </c>
      <c r="L520" s="34"/>
      <c r="M520" s="171" t="s">
        <v>3</v>
      </c>
      <c r="N520" s="172" t="s">
        <v>42</v>
      </c>
      <c r="O520" s="35"/>
      <c r="P520" s="173">
        <f>O520*H520</f>
        <v>0</v>
      </c>
      <c r="Q520" s="173">
        <v>0</v>
      </c>
      <c r="R520" s="173">
        <f>Q520*H520</f>
        <v>0</v>
      </c>
      <c r="S520" s="173">
        <v>0</v>
      </c>
      <c r="T520" s="174">
        <f>S520*H520</f>
        <v>0</v>
      </c>
      <c r="AR520" s="17" t="s">
        <v>234</v>
      </c>
      <c r="AT520" s="17" t="s">
        <v>147</v>
      </c>
      <c r="AU520" s="17" t="s">
        <v>81</v>
      </c>
      <c r="AY520" s="17" t="s">
        <v>144</v>
      </c>
      <c r="BE520" s="175">
        <f>IF(N520="základní",J520,0)</f>
        <v>0</v>
      </c>
      <c r="BF520" s="175">
        <f>IF(N520="snížená",J520,0)</f>
        <v>0</v>
      </c>
      <c r="BG520" s="175">
        <f>IF(N520="zákl. přenesená",J520,0)</f>
        <v>0</v>
      </c>
      <c r="BH520" s="175">
        <f>IF(N520="sníž. přenesená",J520,0)</f>
        <v>0</v>
      </c>
      <c r="BI520" s="175">
        <f>IF(N520="nulová",J520,0)</f>
        <v>0</v>
      </c>
      <c r="BJ520" s="17" t="s">
        <v>78</v>
      </c>
      <c r="BK520" s="175">
        <f>ROUND(I520*H520,2)</f>
        <v>0</v>
      </c>
      <c r="BL520" s="17" t="s">
        <v>234</v>
      </c>
      <c r="BM520" s="17" t="s">
        <v>917</v>
      </c>
    </row>
    <row r="521" spans="2:65" s="10" customFormat="1" ht="29.85" customHeight="1">
      <c r="B521" s="149"/>
      <c r="D521" s="160" t="s">
        <v>70</v>
      </c>
      <c r="E521" s="161" t="s">
        <v>918</v>
      </c>
      <c r="F521" s="161" t="s">
        <v>919</v>
      </c>
      <c r="I521" s="152"/>
      <c r="J521" s="162">
        <f>BK521</f>
        <v>0</v>
      </c>
      <c r="L521" s="149"/>
      <c r="M521" s="154"/>
      <c r="N521" s="155"/>
      <c r="O521" s="155"/>
      <c r="P521" s="156">
        <f>SUM(P522:P524)</f>
        <v>0</v>
      </c>
      <c r="Q521" s="155"/>
      <c r="R521" s="156">
        <f>SUM(R522:R524)</f>
        <v>2.4480000000000004</v>
      </c>
      <c r="S521" s="155"/>
      <c r="T521" s="157">
        <f>SUM(T522:T524)</f>
        <v>0</v>
      </c>
      <c r="AR521" s="150" t="s">
        <v>81</v>
      </c>
      <c r="AT521" s="158" t="s">
        <v>70</v>
      </c>
      <c r="AU521" s="158" t="s">
        <v>78</v>
      </c>
      <c r="AY521" s="150" t="s">
        <v>144</v>
      </c>
      <c r="BK521" s="159">
        <f>SUM(BK522:BK524)</f>
        <v>0</v>
      </c>
    </row>
    <row r="522" spans="2:65" s="1" customFormat="1" ht="31.5" customHeight="1">
      <c r="B522" s="163"/>
      <c r="C522" s="164" t="s">
        <v>920</v>
      </c>
      <c r="D522" s="164" t="s">
        <v>147</v>
      </c>
      <c r="E522" s="165" t="s">
        <v>921</v>
      </c>
      <c r="F522" s="166" t="s">
        <v>922</v>
      </c>
      <c r="G522" s="167" t="s">
        <v>169</v>
      </c>
      <c r="H522" s="168">
        <v>72</v>
      </c>
      <c r="I522" s="169"/>
      <c r="J522" s="170">
        <f>ROUND(I522*H522,2)</f>
        <v>0</v>
      </c>
      <c r="K522" s="166" t="s">
        <v>3</v>
      </c>
      <c r="L522" s="34"/>
      <c r="M522" s="171" t="s">
        <v>3</v>
      </c>
      <c r="N522" s="172" t="s">
        <v>42</v>
      </c>
      <c r="O522" s="35"/>
      <c r="P522" s="173">
        <f>O522*H522</f>
        <v>0</v>
      </c>
      <c r="Q522" s="173">
        <v>3.4000000000000002E-2</v>
      </c>
      <c r="R522" s="173">
        <f>Q522*H522</f>
        <v>2.4480000000000004</v>
      </c>
      <c r="S522" s="173">
        <v>0</v>
      </c>
      <c r="T522" s="174">
        <f>S522*H522</f>
        <v>0</v>
      </c>
      <c r="AR522" s="17" t="s">
        <v>234</v>
      </c>
      <c r="AT522" s="17" t="s">
        <v>147</v>
      </c>
      <c r="AU522" s="17" t="s">
        <v>81</v>
      </c>
      <c r="AY522" s="17" t="s">
        <v>144</v>
      </c>
      <c r="BE522" s="175">
        <f>IF(N522="základní",J522,0)</f>
        <v>0</v>
      </c>
      <c r="BF522" s="175">
        <f>IF(N522="snížená",J522,0)</f>
        <v>0</v>
      </c>
      <c r="BG522" s="175">
        <f>IF(N522="zákl. přenesená",J522,0)</f>
        <v>0</v>
      </c>
      <c r="BH522" s="175">
        <f>IF(N522="sníž. přenesená",J522,0)</f>
        <v>0</v>
      </c>
      <c r="BI522" s="175">
        <f>IF(N522="nulová",J522,0)</f>
        <v>0</v>
      </c>
      <c r="BJ522" s="17" t="s">
        <v>78</v>
      </c>
      <c r="BK522" s="175">
        <f>ROUND(I522*H522,2)</f>
        <v>0</v>
      </c>
      <c r="BL522" s="17" t="s">
        <v>234</v>
      </c>
      <c r="BM522" s="17" t="s">
        <v>923</v>
      </c>
    </row>
    <row r="523" spans="2:65" s="11" customFormat="1">
      <c r="B523" s="176"/>
      <c r="D523" s="177" t="s">
        <v>154</v>
      </c>
      <c r="E523" s="178" t="s">
        <v>3</v>
      </c>
      <c r="F523" s="179" t="s">
        <v>924</v>
      </c>
      <c r="H523" s="180">
        <v>72</v>
      </c>
      <c r="I523" s="181"/>
      <c r="L523" s="176"/>
      <c r="M523" s="182"/>
      <c r="N523" s="183"/>
      <c r="O523" s="183"/>
      <c r="P523" s="183"/>
      <c r="Q523" s="183"/>
      <c r="R523" s="183"/>
      <c r="S523" s="183"/>
      <c r="T523" s="184"/>
      <c r="AT523" s="185" t="s">
        <v>154</v>
      </c>
      <c r="AU523" s="185" t="s">
        <v>81</v>
      </c>
      <c r="AV523" s="11" t="s">
        <v>81</v>
      </c>
      <c r="AW523" s="11" t="s">
        <v>34</v>
      </c>
      <c r="AX523" s="11" t="s">
        <v>78</v>
      </c>
      <c r="AY523" s="185" t="s">
        <v>144</v>
      </c>
    </row>
    <row r="524" spans="2:65" s="1" customFormat="1" ht="31.5" customHeight="1">
      <c r="B524" s="163"/>
      <c r="C524" s="164" t="s">
        <v>925</v>
      </c>
      <c r="D524" s="164" t="s">
        <v>147</v>
      </c>
      <c r="E524" s="165" t="s">
        <v>926</v>
      </c>
      <c r="F524" s="166" t="s">
        <v>927</v>
      </c>
      <c r="G524" s="167" t="s">
        <v>164</v>
      </c>
      <c r="H524" s="168">
        <v>2.448</v>
      </c>
      <c r="I524" s="169"/>
      <c r="J524" s="170">
        <f>ROUND(I524*H524,2)</f>
        <v>0</v>
      </c>
      <c r="K524" s="166" t="s">
        <v>151</v>
      </c>
      <c r="L524" s="34"/>
      <c r="M524" s="171" t="s">
        <v>3</v>
      </c>
      <c r="N524" s="172" t="s">
        <v>42</v>
      </c>
      <c r="O524" s="35"/>
      <c r="P524" s="173">
        <f>O524*H524</f>
        <v>0</v>
      </c>
      <c r="Q524" s="173">
        <v>0</v>
      </c>
      <c r="R524" s="173">
        <f>Q524*H524</f>
        <v>0</v>
      </c>
      <c r="S524" s="173">
        <v>0</v>
      </c>
      <c r="T524" s="174">
        <f>S524*H524</f>
        <v>0</v>
      </c>
      <c r="AR524" s="17" t="s">
        <v>234</v>
      </c>
      <c r="AT524" s="17" t="s">
        <v>147</v>
      </c>
      <c r="AU524" s="17" t="s">
        <v>81</v>
      </c>
      <c r="AY524" s="17" t="s">
        <v>144</v>
      </c>
      <c r="BE524" s="175">
        <f>IF(N524="základní",J524,0)</f>
        <v>0</v>
      </c>
      <c r="BF524" s="175">
        <f>IF(N524="snížená",J524,0)</f>
        <v>0</v>
      </c>
      <c r="BG524" s="175">
        <f>IF(N524="zákl. přenesená",J524,0)</f>
        <v>0</v>
      </c>
      <c r="BH524" s="175">
        <f>IF(N524="sníž. přenesená",J524,0)</f>
        <v>0</v>
      </c>
      <c r="BI524" s="175">
        <f>IF(N524="nulová",J524,0)</f>
        <v>0</v>
      </c>
      <c r="BJ524" s="17" t="s">
        <v>78</v>
      </c>
      <c r="BK524" s="175">
        <f>ROUND(I524*H524,2)</f>
        <v>0</v>
      </c>
      <c r="BL524" s="17" t="s">
        <v>234</v>
      </c>
      <c r="BM524" s="17" t="s">
        <v>928</v>
      </c>
    </row>
    <row r="525" spans="2:65" s="10" customFormat="1" ht="29.85" customHeight="1">
      <c r="B525" s="149"/>
      <c r="D525" s="160" t="s">
        <v>70</v>
      </c>
      <c r="E525" s="161" t="s">
        <v>929</v>
      </c>
      <c r="F525" s="161" t="s">
        <v>930</v>
      </c>
      <c r="I525" s="152"/>
      <c r="J525" s="162">
        <f>BK525</f>
        <v>0</v>
      </c>
      <c r="L525" s="149"/>
      <c r="M525" s="154"/>
      <c r="N525" s="155"/>
      <c r="O525" s="155"/>
      <c r="P525" s="156">
        <f>SUM(P526:P543)</f>
        <v>0</v>
      </c>
      <c r="Q525" s="155"/>
      <c r="R525" s="156">
        <f>SUM(R526:R543)</f>
        <v>0.50087740000000003</v>
      </c>
      <c r="S525" s="155"/>
      <c r="T525" s="157">
        <f>SUM(T526:T543)</f>
        <v>0</v>
      </c>
      <c r="AR525" s="150" t="s">
        <v>81</v>
      </c>
      <c r="AT525" s="158" t="s">
        <v>70</v>
      </c>
      <c r="AU525" s="158" t="s">
        <v>78</v>
      </c>
      <c r="AY525" s="150" t="s">
        <v>144</v>
      </c>
      <c r="BK525" s="159">
        <f>SUM(BK526:BK543)</f>
        <v>0</v>
      </c>
    </row>
    <row r="526" spans="2:65" s="1" customFormat="1" ht="31.5" customHeight="1">
      <c r="B526" s="163"/>
      <c r="C526" s="164" t="s">
        <v>931</v>
      </c>
      <c r="D526" s="164" t="s">
        <v>147</v>
      </c>
      <c r="E526" s="165" t="s">
        <v>932</v>
      </c>
      <c r="F526" s="166" t="s">
        <v>933</v>
      </c>
      <c r="G526" s="167" t="s">
        <v>169</v>
      </c>
      <c r="H526" s="168">
        <v>35.828000000000003</v>
      </c>
      <c r="I526" s="169"/>
      <c r="J526" s="170">
        <f>ROUND(I526*H526,2)</f>
        <v>0</v>
      </c>
      <c r="K526" s="166" t="s">
        <v>3</v>
      </c>
      <c r="L526" s="34"/>
      <c r="M526" s="171" t="s">
        <v>3</v>
      </c>
      <c r="N526" s="172" t="s">
        <v>42</v>
      </c>
      <c r="O526" s="35"/>
      <c r="P526" s="173">
        <f>O526*H526</f>
        <v>0</v>
      </c>
      <c r="Q526" s="173">
        <v>3.2000000000000002E-3</v>
      </c>
      <c r="R526" s="173">
        <f>Q526*H526</f>
        <v>0.11464960000000002</v>
      </c>
      <c r="S526" s="173">
        <v>0</v>
      </c>
      <c r="T526" s="174">
        <f>S526*H526</f>
        <v>0</v>
      </c>
      <c r="AR526" s="17" t="s">
        <v>234</v>
      </c>
      <c r="AT526" s="17" t="s">
        <v>147</v>
      </c>
      <c r="AU526" s="17" t="s">
        <v>81</v>
      </c>
      <c r="AY526" s="17" t="s">
        <v>144</v>
      </c>
      <c r="BE526" s="175">
        <f>IF(N526="základní",J526,0)</f>
        <v>0</v>
      </c>
      <c r="BF526" s="175">
        <f>IF(N526="snížená",J526,0)</f>
        <v>0</v>
      </c>
      <c r="BG526" s="175">
        <f>IF(N526="zákl. přenesená",J526,0)</f>
        <v>0</v>
      </c>
      <c r="BH526" s="175">
        <f>IF(N526="sníž. přenesená",J526,0)</f>
        <v>0</v>
      </c>
      <c r="BI526" s="175">
        <f>IF(N526="nulová",J526,0)</f>
        <v>0</v>
      </c>
      <c r="BJ526" s="17" t="s">
        <v>78</v>
      </c>
      <c r="BK526" s="175">
        <f>ROUND(I526*H526,2)</f>
        <v>0</v>
      </c>
      <c r="BL526" s="17" t="s">
        <v>234</v>
      </c>
      <c r="BM526" s="17" t="s">
        <v>934</v>
      </c>
    </row>
    <row r="527" spans="2:65" s="11" customFormat="1">
      <c r="B527" s="176"/>
      <c r="D527" s="187" t="s">
        <v>154</v>
      </c>
      <c r="E527" s="185" t="s">
        <v>3</v>
      </c>
      <c r="F527" s="195" t="s">
        <v>935</v>
      </c>
      <c r="H527" s="196">
        <v>4.5</v>
      </c>
      <c r="I527" s="181"/>
      <c r="L527" s="176"/>
      <c r="M527" s="182"/>
      <c r="N527" s="183"/>
      <c r="O527" s="183"/>
      <c r="P527" s="183"/>
      <c r="Q527" s="183"/>
      <c r="R527" s="183"/>
      <c r="S527" s="183"/>
      <c r="T527" s="184"/>
      <c r="AT527" s="185" t="s">
        <v>154</v>
      </c>
      <c r="AU527" s="185" t="s">
        <v>81</v>
      </c>
      <c r="AV527" s="11" t="s">
        <v>81</v>
      </c>
      <c r="AW527" s="11" t="s">
        <v>34</v>
      </c>
      <c r="AX527" s="11" t="s">
        <v>71</v>
      </c>
      <c r="AY527" s="185" t="s">
        <v>144</v>
      </c>
    </row>
    <row r="528" spans="2:65" s="11" customFormat="1">
      <c r="B528" s="176"/>
      <c r="D528" s="187" t="s">
        <v>154</v>
      </c>
      <c r="E528" s="185" t="s">
        <v>3</v>
      </c>
      <c r="F528" s="195" t="s">
        <v>936</v>
      </c>
      <c r="H528" s="196">
        <v>1.8</v>
      </c>
      <c r="I528" s="181"/>
      <c r="L528" s="176"/>
      <c r="M528" s="182"/>
      <c r="N528" s="183"/>
      <c r="O528" s="183"/>
      <c r="P528" s="183"/>
      <c r="Q528" s="183"/>
      <c r="R528" s="183"/>
      <c r="S528" s="183"/>
      <c r="T528" s="184"/>
      <c r="AT528" s="185" t="s">
        <v>154</v>
      </c>
      <c r="AU528" s="185" t="s">
        <v>81</v>
      </c>
      <c r="AV528" s="11" t="s">
        <v>81</v>
      </c>
      <c r="AW528" s="11" t="s">
        <v>34</v>
      </c>
      <c r="AX528" s="11" t="s">
        <v>71</v>
      </c>
      <c r="AY528" s="185" t="s">
        <v>144</v>
      </c>
    </row>
    <row r="529" spans="2:65" s="11" customFormat="1">
      <c r="B529" s="176"/>
      <c r="D529" s="187" t="s">
        <v>154</v>
      </c>
      <c r="E529" s="185" t="s">
        <v>3</v>
      </c>
      <c r="F529" s="195" t="s">
        <v>937</v>
      </c>
      <c r="H529" s="196">
        <v>8.7430000000000003</v>
      </c>
      <c r="I529" s="181"/>
      <c r="L529" s="176"/>
      <c r="M529" s="182"/>
      <c r="N529" s="183"/>
      <c r="O529" s="183"/>
      <c r="P529" s="183"/>
      <c r="Q529" s="183"/>
      <c r="R529" s="183"/>
      <c r="S529" s="183"/>
      <c r="T529" s="184"/>
      <c r="AT529" s="185" t="s">
        <v>154</v>
      </c>
      <c r="AU529" s="185" t="s">
        <v>81</v>
      </c>
      <c r="AV529" s="11" t="s">
        <v>81</v>
      </c>
      <c r="AW529" s="11" t="s">
        <v>34</v>
      </c>
      <c r="AX529" s="11" t="s">
        <v>71</v>
      </c>
      <c r="AY529" s="185" t="s">
        <v>144</v>
      </c>
    </row>
    <row r="530" spans="2:65" s="11" customFormat="1">
      <c r="B530" s="176"/>
      <c r="D530" s="187" t="s">
        <v>154</v>
      </c>
      <c r="E530" s="185" t="s">
        <v>3</v>
      </c>
      <c r="F530" s="195" t="s">
        <v>938</v>
      </c>
      <c r="H530" s="196">
        <v>13.16</v>
      </c>
      <c r="I530" s="181"/>
      <c r="L530" s="176"/>
      <c r="M530" s="182"/>
      <c r="N530" s="183"/>
      <c r="O530" s="183"/>
      <c r="P530" s="183"/>
      <c r="Q530" s="183"/>
      <c r="R530" s="183"/>
      <c r="S530" s="183"/>
      <c r="T530" s="184"/>
      <c r="AT530" s="185" t="s">
        <v>154</v>
      </c>
      <c r="AU530" s="185" t="s">
        <v>81</v>
      </c>
      <c r="AV530" s="11" t="s">
        <v>81</v>
      </c>
      <c r="AW530" s="11" t="s">
        <v>34</v>
      </c>
      <c r="AX530" s="11" t="s">
        <v>71</v>
      </c>
      <c r="AY530" s="185" t="s">
        <v>144</v>
      </c>
    </row>
    <row r="531" spans="2:65" s="11" customFormat="1">
      <c r="B531" s="176"/>
      <c r="D531" s="187" t="s">
        <v>154</v>
      </c>
      <c r="E531" s="185" t="s">
        <v>3</v>
      </c>
      <c r="F531" s="195" t="s">
        <v>939</v>
      </c>
      <c r="H531" s="196">
        <v>2.125</v>
      </c>
      <c r="I531" s="181"/>
      <c r="L531" s="176"/>
      <c r="M531" s="182"/>
      <c r="N531" s="183"/>
      <c r="O531" s="183"/>
      <c r="P531" s="183"/>
      <c r="Q531" s="183"/>
      <c r="R531" s="183"/>
      <c r="S531" s="183"/>
      <c r="T531" s="184"/>
      <c r="AT531" s="185" t="s">
        <v>154</v>
      </c>
      <c r="AU531" s="185" t="s">
        <v>81</v>
      </c>
      <c r="AV531" s="11" t="s">
        <v>81</v>
      </c>
      <c r="AW531" s="11" t="s">
        <v>34</v>
      </c>
      <c r="AX531" s="11" t="s">
        <v>71</v>
      </c>
      <c r="AY531" s="185" t="s">
        <v>144</v>
      </c>
    </row>
    <row r="532" spans="2:65" s="11" customFormat="1">
      <c r="B532" s="176"/>
      <c r="D532" s="187" t="s">
        <v>154</v>
      </c>
      <c r="E532" s="185" t="s">
        <v>3</v>
      </c>
      <c r="F532" s="195" t="s">
        <v>940</v>
      </c>
      <c r="H532" s="196">
        <v>5.5</v>
      </c>
      <c r="I532" s="181"/>
      <c r="L532" s="176"/>
      <c r="M532" s="182"/>
      <c r="N532" s="183"/>
      <c r="O532" s="183"/>
      <c r="P532" s="183"/>
      <c r="Q532" s="183"/>
      <c r="R532" s="183"/>
      <c r="S532" s="183"/>
      <c r="T532" s="184"/>
      <c r="AT532" s="185" t="s">
        <v>154</v>
      </c>
      <c r="AU532" s="185" t="s">
        <v>81</v>
      </c>
      <c r="AV532" s="11" t="s">
        <v>81</v>
      </c>
      <c r="AW532" s="11" t="s">
        <v>34</v>
      </c>
      <c r="AX532" s="11" t="s">
        <v>71</v>
      </c>
      <c r="AY532" s="185" t="s">
        <v>144</v>
      </c>
    </row>
    <row r="533" spans="2:65" s="13" customFormat="1">
      <c r="B533" s="197"/>
      <c r="D533" s="177" t="s">
        <v>154</v>
      </c>
      <c r="E533" s="198" t="s">
        <v>3</v>
      </c>
      <c r="F533" s="199" t="s">
        <v>201</v>
      </c>
      <c r="H533" s="200">
        <v>35.828000000000003</v>
      </c>
      <c r="I533" s="201"/>
      <c r="L533" s="197"/>
      <c r="M533" s="202"/>
      <c r="N533" s="203"/>
      <c r="O533" s="203"/>
      <c r="P533" s="203"/>
      <c r="Q533" s="203"/>
      <c r="R533" s="203"/>
      <c r="S533" s="203"/>
      <c r="T533" s="204"/>
      <c r="AT533" s="205" t="s">
        <v>154</v>
      </c>
      <c r="AU533" s="205" t="s">
        <v>81</v>
      </c>
      <c r="AV533" s="13" t="s">
        <v>152</v>
      </c>
      <c r="AW533" s="13" t="s">
        <v>34</v>
      </c>
      <c r="AX533" s="13" t="s">
        <v>78</v>
      </c>
      <c r="AY533" s="205" t="s">
        <v>144</v>
      </c>
    </row>
    <row r="534" spans="2:65" s="1" customFormat="1" ht="31.5" customHeight="1">
      <c r="B534" s="163"/>
      <c r="C534" s="164" t="s">
        <v>941</v>
      </c>
      <c r="D534" s="164" t="s">
        <v>147</v>
      </c>
      <c r="E534" s="165" t="s">
        <v>942</v>
      </c>
      <c r="F534" s="166" t="s">
        <v>943</v>
      </c>
      <c r="G534" s="167" t="s">
        <v>169</v>
      </c>
      <c r="H534" s="168">
        <v>22.667999999999999</v>
      </c>
      <c r="I534" s="169"/>
      <c r="J534" s="170">
        <f>ROUND(I534*H534,2)</f>
        <v>0</v>
      </c>
      <c r="K534" s="166" t="s">
        <v>151</v>
      </c>
      <c r="L534" s="34"/>
      <c r="M534" s="171" t="s">
        <v>3</v>
      </c>
      <c r="N534" s="172" t="s">
        <v>42</v>
      </c>
      <c r="O534" s="35"/>
      <c r="P534" s="173">
        <f>O534*H534</f>
        <v>0</v>
      </c>
      <c r="Q534" s="173">
        <v>0</v>
      </c>
      <c r="R534" s="173">
        <f>Q534*H534</f>
        <v>0</v>
      </c>
      <c r="S534" s="173">
        <v>0</v>
      </c>
      <c r="T534" s="174">
        <f>S534*H534</f>
        <v>0</v>
      </c>
      <c r="AR534" s="17" t="s">
        <v>234</v>
      </c>
      <c r="AT534" s="17" t="s">
        <v>147</v>
      </c>
      <c r="AU534" s="17" t="s">
        <v>81</v>
      </c>
      <c r="AY534" s="17" t="s">
        <v>144</v>
      </c>
      <c r="BE534" s="175">
        <f>IF(N534="základní",J534,0)</f>
        <v>0</v>
      </c>
      <c r="BF534" s="175">
        <f>IF(N534="snížená",J534,0)</f>
        <v>0</v>
      </c>
      <c r="BG534" s="175">
        <f>IF(N534="zákl. přenesená",J534,0)</f>
        <v>0</v>
      </c>
      <c r="BH534" s="175">
        <f>IF(N534="sníž. přenesená",J534,0)</f>
        <v>0</v>
      </c>
      <c r="BI534" s="175">
        <f>IF(N534="nulová",J534,0)</f>
        <v>0</v>
      </c>
      <c r="BJ534" s="17" t="s">
        <v>78</v>
      </c>
      <c r="BK534" s="175">
        <f>ROUND(I534*H534,2)</f>
        <v>0</v>
      </c>
      <c r="BL534" s="17" t="s">
        <v>234</v>
      </c>
      <c r="BM534" s="17" t="s">
        <v>944</v>
      </c>
    </row>
    <row r="535" spans="2:65" s="11" customFormat="1">
      <c r="B535" s="176"/>
      <c r="D535" s="187" t="s">
        <v>154</v>
      </c>
      <c r="E535" s="185" t="s">
        <v>3</v>
      </c>
      <c r="F535" s="195" t="s">
        <v>935</v>
      </c>
      <c r="H535" s="196">
        <v>4.5</v>
      </c>
      <c r="I535" s="181"/>
      <c r="L535" s="176"/>
      <c r="M535" s="182"/>
      <c r="N535" s="183"/>
      <c r="O535" s="183"/>
      <c r="P535" s="183"/>
      <c r="Q535" s="183"/>
      <c r="R535" s="183"/>
      <c r="S535" s="183"/>
      <c r="T535" s="184"/>
      <c r="AT535" s="185" t="s">
        <v>154</v>
      </c>
      <c r="AU535" s="185" t="s">
        <v>81</v>
      </c>
      <c r="AV535" s="11" t="s">
        <v>81</v>
      </c>
      <c r="AW535" s="11" t="s">
        <v>34</v>
      </c>
      <c r="AX535" s="11" t="s">
        <v>71</v>
      </c>
      <c r="AY535" s="185" t="s">
        <v>144</v>
      </c>
    </row>
    <row r="536" spans="2:65" s="11" customFormat="1">
      <c r="B536" s="176"/>
      <c r="D536" s="187" t="s">
        <v>154</v>
      </c>
      <c r="E536" s="185" t="s">
        <v>3</v>
      </c>
      <c r="F536" s="195" t="s">
        <v>936</v>
      </c>
      <c r="H536" s="196">
        <v>1.8</v>
      </c>
      <c r="I536" s="181"/>
      <c r="L536" s="176"/>
      <c r="M536" s="182"/>
      <c r="N536" s="183"/>
      <c r="O536" s="183"/>
      <c r="P536" s="183"/>
      <c r="Q536" s="183"/>
      <c r="R536" s="183"/>
      <c r="S536" s="183"/>
      <c r="T536" s="184"/>
      <c r="AT536" s="185" t="s">
        <v>154</v>
      </c>
      <c r="AU536" s="185" t="s">
        <v>81</v>
      </c>
      <c r="AV536" s="11" t="s">
        <v>81</v>
      </c>
      <c r="AW536" s="11" t="s">
        <v>34</v>
      </c>
      <c r="AX536" s="11" t="s">
        <v>71</v>
      </c>
      <c r="AY536" s="185" t="s">
        <v>144</v>
      </c>
    </row>
    <row r="537" spans="2:65" s="11" customFormat="1">
      <c r="B537" s="176"/>
      <c r="D537" s="187" t="s">
        <v>154</v>
      </c>
      <c r="E537" s="185" t="s">
        <v>3</v>
      </c>
      <c r="F537" s="195" t="s">
        <v>937</v>
      </c>
      <c r="H537" s="196">
        <v>8.7430000000000003</v>
      </c>
      <c r="I537" s="181"/>
      <c r="L537" s="176"/>
      <c r="M537" s="182"/>
      <c r="N537" s="183"/>
      <c r="O537" s="183"/>
      <c r="P537" s="183"/>
      <c r="Q537" s="183"/>
      <c r="R537" s="183"/>
      <c r="S537" s="183"/>
      <c r="T537" s="184"/>
      <c r="AT537" s="185" t="s">
        <v>154</v>
      </c>
      <c r="AU537" s="185" t="s">
        <v>81</v>
      </c>
      <c r="AV537" s="11" t="s">
        <v>81</v>
      </c>
      <c r="AW537" s="11" t="s">
        <v>34</v>
      </c>
      <c r="AX537" s="11" t="s">
        <v>71</v>
      </c>
      <c r="AY537" s="185" t="s">
        <v>144</v>
      </c>
    </row>
    <row r="538" spans="2:65" s="11" customFormat="1">
      <c r="B538" s="176"/>
      <c r="D538" s="187" t="s">
        <v>154</v>
      </c>
      <c r="E538" s="185" t="s">
        <v>3</v>
      </c>
      <c r="F538" s="195" t="s">
        <v>939</v>
      </c>
      <c r="H538" s="196">
        <v>2.125</v>
      </c>
      <c r="I538" s="181"/>
      <c r="L538" s="176"/>
      <c r="M538" s="182"/>
      <c r="N538" s="183"/>
      <c r="O538" s="183"/>
      <c r="P538" s="183"/>
      <c r="Q538" s="183"/>
      <c r="R538" s="183"/>
      <c r="S538" s="183"/>
      <c r="T538" s="184"/>
      <c r="AT538" s="185" t="s">
        <v>154</v>
      </c>
      <c r="AU538" s="185" t="s">
        <v>81</v>
      </c>
      <c r="AV538" s="11" t="s">
        <v>81</v>
      </c>
      <c r="AW538" s="11" t="s">
        <v>34</v>
      </c>
      <c r="AX538" s="11" t="s">
        <v>71</v>
      </c>
      <c r="AY538" s="185" t="s">
        <v>144</v>
      </c>
    </row>
    <row r="539" spans="2:65" s="11" customFormat="1">
      <c r="B539" s="176"/>
      <c r="D539" s="187" t="s">
        <v>154</v>
      </c>
      <c r="E539" s="185" t="s">
        <v>3</v>
      </c>
      <c r="F539" s="195" t="s">
        <v>940</v>
      </c>
      <c r="H539" s="196">
        <v>5.5</v>
      </c>
      <c r="I539" s="181"/>
      <c r="L539" s="176"/>
      <c r="M539" s="182"/>
      <c r="N539" s="183"/>
      <c r="O539" s="183"/>
      <c r="P539" s="183"/>
      <c r="Q539" s="183"/>
      <c r="R539" s="183"/>
      <c r="S539" s="183"/>
      <c r="T539" s="184"/>
      <c r="AT539" s="185" t="s">
        <v>154</v>
      </c>
      <c r="AU539" s="185" t="s">
        <v>81</v>
      </c>
      <c r="AV539" s="11" t="s">
        <v>81</v>
      </c>
      <c r="AW539" s="11" t="s">
        <v>34</v>
      </c>
      <c r="AX539" s="11" t="s">
        <v>71</v>
      </c>
      <c r="AY539" s="185" t="s">
        <v>144</v>
      </c>
    </row>
    <row r="540" spans="2:65" s="13" customFormat="1">
      <c r="B540" s="197"/>
      <c r="D540" s="177" t="s">
        <v>154</v>
      </c>
      <c r="E540" s="198" t="s">
        <v>3</v>
      </c>
      <c r="F540" s="199" t="s">
        <v>201</v>
      </c>
      <c r="H540" s="200">
        <v>22.667999999999999</v>
      </c>
      <c r="I540" s="201"/>
      <c r="L540" s="197"/>
      <c r="M540" s="202"/>
      <c r="N540" s="203"/>
      <c r="O540" s="203"/>
      <c r="P540" s="203"/>
      <c r="Q540" s="203"/>
      <c r="R540" s="203"/>
      <c r="S540" s="203"/>
      <c r="T540" s="204"/>
      <c r="AT540" s="205" t="s">
        <v>154</v>
      </c>
      <c r="AU540" s="205" t="s">
        <v>81</v>
      </c>
      <c r="AV540" s="13" t="s">
        <v>152</v>
      </c>
      <c r="AW540" s="13" t="s">
        <v>34</v>
      </c>
      <c r="AX540" s="13" t="s">
        <v>78</v>
      </c>
      <c r="AY540" s="205" t="s">
        <v>144</v>
      </c>
    </row>
    <row r="541" spans="2:65" s="1" customFormat="1" ht="22.5" customHeight="1">
      <c r="B541" s="163"/>
      <c r="C541" s="206" t="s">
        <v>945</v>
      </c>
      <c r="D541" s="206" t="s">
        <v>213</v>
      </c>
      <c r="E541" s="207" t="s">
        <v>946</v>
      </c>
      <c r="F541" s="208" t="s">
        <v>947</v>
      </c>
      <c r="G541" s="209" t="s">
        <v>169</v>
      </c>
      <c r="H541" s="210">
        <v>39.411000000000001</v>
      </c>
      <c r="I541" s="211"/>
      <c r="J541" s="212">
        <f>ROUND(I541*H541,2)</f>
        <v>0</v>
      </c>
      <c r="K541" s="208" t="s">
        <v>3</v>
      </c>
      <c r="L541" s="213"/>
      <c r="M541" s="214" t="s">
        <v>3</v>
      </c>
      <c r="N541" s="215" t="s">
        <v>42</v>
      </c>
      <c r="O541" s="35"/>
      <c r="P541" s="173">
        <f>O541*H541</f>
        <v>0</v>
      </c>
      <c r="Q541" s="173">
        <v>9.7999999999999997E-3</v>
      </c>
      <c r="R541" s="173">
        <f>Q541*H541</f>
        <v>0.38622780000000001</v>
      </c>
      <c r="S541" s="173">
        <v>0</v>
      </c>
      <c r="T541" s="174">
        <f>S541*H541</f>
        <v>0</v>
      </c>
      <c r="AR541" s="17" t="s">
        <v>340</v>
      </c>
      <c r="AT541" s="17" t="s">
        <v>213</v>
      </c>
      <c r="AU541" s="17" t="s">
        <v>81</v>
      </c>
      <c r="AY541" s="17" t="s">
        <v>144</v>
      </c>
      <c r="BE541" s="175">
        <f>IF(N541="základní",J541,0)</f>
        <v>0</v>
      </c>
      <c r="BF541" s="175">
        <f>IF(N541="snížená",J541,0)</f>
        <v>0</v>
      </c>
      <c r="BG541" s="175">
        <f>IF(N541="zákl. přenesená",J541,0)</f>
        <v>0</v>
      </c>
      <c r="BH541" s="175">
        <f>IF(N541="sníž. přenesená",J541,0)</f>
        <v>0</v>
      </c>
      <c r="BI541" s="175">
        <f>IF(N541="nulová",J541,0)</f>
        <v>0</v>
      </c>
      <c r="BJ541" s="17" t="s">
        <v>78</v>
      </c>
      <c r="BK541" s="175">
        <f>ROUND(I541*H541,2)</f>
        <v>0</v>
      </c>
      <c r="BL541" s="17" t="s">
        <v>234</v>
      </c>
      <c r="BM541" s="17" t="s">
        <v>948</v>
      </c>
    </row>
    <row r="542" spans="2:65" s="11" customFormat="1">
      <c r="B542" s="176"/>
      <c r="D542" s="177" t="s">
        <v>154</v>
      </c>
      <c r="E542" s="178" t="s">
        <v>3</v>
      </c>
      <c r="F542" s="179" t="s">
        <v>949</v>
      </c>
      <c r="H542" s="180">
        <v>39.411000000000001</v>
      </c>
      <c r="I542" s="181"/>
      <c r="L542" s="176"/>
      <c r="M542" s="182"/>
      <c r="N542" s="183"/>
      <c r="O542" s="183"/>
      <c r="P542" s="183"/>
      <c r="Q542" s="183"/>
      <c r="R542" s="183"/>
      <c r="S542" s="183"/>
      <c r="T542" s="184"/>
      <c r="AT542" s="185" t="s">
        <v>154</v>
      </c>
      <c r="AU542" s="185" t="s">
        <v>81</v>
      </c>
      <c r="AV542" s="11" t="s">
        <v>81</v>
      </c>
      <c r="AW542" s="11" t="s">
        <v>34</v>
      </c>
      <c r="AX542" s="11" t="s">
        <v>78</v>
      </c>
      <c r="AY542" s="185" t="s">
        <v>144</v>
      </c>
    </row>
    <row r="543" spans="2:65" s="1" customFormat="1" ht="31.5" customHeight="1">
      <c r="B543" s="163"/>
      <c r="C543" s="164" t="s">
        <v>950</v>
      </c>
      <c r="D543" s="164" t="s">
        <v>147</v>
      </c>
      <c r="E543" s="165" t="s">
        <v>951</v>
      </c>
      <c r="F543" s="166" t="s">
        <v>952</v>
      </c>
      <c r="G543" s="167" t="s">
        <v>164</v>
      </c>
      <c r="H543" s="168">
        <v>0.501</v>
      </c>
      <c r="I543" s="169"/>
      <c r="J543" s="170">
        <f>ROUND(I543*H543,2)</f>
        <v>0</v>
      </c>
      <c r="K543" s="166" t="s">
        <v>151</v>
      </c>
      <c r="L543" s="34"/>
      <c r="M543" s="171" t="s">
        <v>3</v>
      </c>
      <c r="N543" s="172" t="s">
        <v>42</v>
      </c>
      <c r="O543" s="35"/>
      <c r="P543" s="173">
        <f>O543*H543</f>
        <v>0</v>
      </c>
      <c r="Q543" s="173">
        <v>0</v>
      </c>
      <c r="R543" s="173">
        <f>Q543*H543</f>
        <v>0</v>
      </c>
      <c r="S543" s="173">
        <v>0</v>
      </c>
      <c r="T543" s="174">
        <f>S543*H543</f>
        <v>0</v>
      </c>
      <c r="AR543" s="17" t="s">
        <v>234</v>
      </c>
      <c r="AT543" s="17" t="s">
        <v>147</v>
      </c>
      <c r="AU543" s="17" t="s">
        <v>81</v>
      </c>
      <c r="AY543" s="17" t="s">
        <v>144</v>
      </c>
      <c r="BE543" s="175">
        <f>IF(N543="základní",J543,0)</f>
        <v>0</v>
      </c>
      <c r="BF543" s="175">
        <f>IF(N543="snížená",J543,0)</f>
        <v>0</v>
      </c>
      <c r="BG543" s="175">
        <f>IF(N543="zákl. přenesená",J543,0)</f>
        <v>0</v>
      </c>
      <c r="BH543" s="175">
        <f>IF(N543="sníž. přenesená",J543,0)</f>
        <v>0</v>
      </c>
      <c r="BI543" s="175">
        <f>IF(N543="nulová",J543,0)</f>
        <v>0</v>
      </c>
      <c r="BJ543" s="17" t="s">
        <v>78</v>
      </c>
      <c r="BK543" s="175">
        <f>ROUND(I543*H543,2)</f>
        <v>0</v>
      </c>
      <c r="BL543" s="17" t="s">
        <v>234</v>
      </c>
      <c r="BM543" s="17" t="s">
        <v>953</v>
      </c>
    </row>
    <row r="544" spans="2:65" s="10" customFormat="1" ht="29.85" customHeight="1">
      <c r="B544" s="149"/>
      <c r="D544" s="160" t="s">
        <v>70</v>
      </c>
      <c r="E544" s="161" t="s">
        <v>954</v>
      </c>
      <c r="F544" s="161" t="s">
        <v>955</v>
      </c>
      <c r="I544" s="152"/>
      <c r="J544" s="162">
        <f>BK544</f>
        <v>0</v>
      </c>
      <c r="L544" s="149"/>
      <c r="M544" s="154"/>
      <c r="N544" s="155"/>
      <c r="O544" s="155"/>
      <c r="P544" s="156">
        <f>SUM(P545:P560)</f>
        <v>0</v>
      </c>
      <c r="Q544" s="155"/>
      <c r="R544" s="156">
        <f>SUM(R545:R560)</f>
        <v>0.46902389999999999</v>
      </c>
      <c r="S544" s="155"/>
      <c r="T544" s="157">
        <f>SUM(T545:T560)</f>
        <v>0</v>
      </c>
      <c r="AR544" s="150" t="s">
        <v>81</v>
      </c>
      <c r="AT544" s="158" t="s">
        <v>70</v>
      </c>
      <c r="AU544" s="158" t="s">
        <v>78</v>
      </c>
      <c r="AY544" s="150" t="s">
        <v>144</v>
      </c>
      <c r="BK544" s="159">
        <f>SUM(BK545:BK560)</f>
        <v>0</v>
      </c>
    </row>
    <row r="545" spans="2:65" s="1" customFormat="1" ht="22.5" customHeight="1">
      <c r="B545" s="163"/>
      <c r="C545" s="164" t="s">
        <v>956</v>
      </c>
      <c r="D545" s="164" t="s">
        <v>147</v>
      </c>
      <c r="E545" s="165" t="s">
        <v>957</v>
      </c>
      <c r="F545" s="166" t="s">
        <v>958</v>
      </c>
      <c r="G545" s="167" t="s">
        <v>169</v>
      </c>
      <c r="H545" s="168">
        <v>9</v>
      </c>
      <c r="I545" s="169"/>
      <c r="J545" s="170">
        <f>ROUND(I545*H545,2)</f>
        <v>0</v>
      </c>
      <c r="K545" s="166" t="s">
        <v>151</v>
      </c>
      <c r="L545" s="34"/>
      <c r="M545" s="171" t="s">
        <v>3</v>
      </c>
      <c r="N545" s="172" t="s">
        <v>42</v>
      </c>
      <c r="O545" s="35"/>
      <c r="P545" s="173">
        <f>O545*H545</f>
        <v>0</v>
      </c>
      <c r="Q545" s="173">
        <v>1.7000000000000001E-4</v>
      </c>
      <c r="R545" s="173">
        <f>Q545*H545</f>
        <v>1.5300000000000001E-3</v>
      </c>
      <c r="S545" s="173">
        <v>0</v>
      </c>
      <c r="T545" s="174">
        <f>S545*H545</f>
        <v>0</v>
      </c>
      <c r="AR545" s="17" t="s">
        <v>234</v>
      </c>
      <c r="AT545" s="17" t="s">
        <v>147</v>
      </c>
      <c r="AU545" s="17" t="s">
        <v>81</v>
      </c>
      <c r="AY545" s="17" t="s">
        <v>144</v>
      </c>
      <c r="BE545" s="175">
        <f>IF(N545="základní",J545,0)</f>
        <v>0</v>
      </c>
      <c r="BF545" s="175">
        <f>IF(N545="snížená",J545,0)</f>
        <v>0</v>
      </c>
      <c r="BG545" s="175">
        <f>IF(N545="zákl. přenesená",J545,0)</f>
        <v>0</v>
      </c>
      <c r="BH545" s="175">
        <f>IF(N545="sníž. přenesená",J545,0)</f>
        <v>0</v>
      </c>
      <c r="BI545" s="175">
        <f>IF(N545="nulová",J545,0)</f>
        <v>0</v>
      </c>
      <c r="BJ545" s="17" t="s">
        <v>78</v>
      </c>
      <c r="BK545" s="175">
        <f>ROUND(I545*H545,2)</f>
        <v>0</v>
      </c>
      <c r="BL545" s="17" t="s">
        <v>234</v>
      </c>
      <c r="BM545" s="17" t="s">
        <v>959</v>
      </c>
    </row>
    <row r="546" spans="2:65" s="11" customFormat="1">
      <c r="B546" s="176"/>
      <c r="D546" s="177" t="s">
        <v>154</v>
      </c>
      <c r="E546" s="178" t="s">
        <v>3</v>
      </c>
      <c r="F546" s="179" t="s">
        <v>960</v>
      </c>
      <c r="H546" s="180">
        <v>9</v>
      </c>
      <c r="I546" s="181"/>
      <c r="L546" s="176"/>
      <c r="M546" s="182"/>
      <c r="N546" s="183"/>
      <c r="O546" s="183"/>
      <c r="P546" s="183"/>
      <c r="Q546" s="183"/>
      <c r="R546" s="183"/>
      <c r="S546" s="183"/>
      <c r="T546" s="184"/>
      <c r="AT546" s="185" t="s">
        <v>154</v>
      </c>
      <c r="AU546" s="185" t="s">
        <v>81</v>
      </c>
      <c r="AV546" s="11" t="s">
        <v>81</v>
      </c>
      <c r="AW546" s="11" t="s">
        <v>34</v>
      </c>
      <c r="AX546" s="11" t="s">
        <v>78</v>
      </c>
      <c r="AY546" s="185" t="s">
        <v>144</v>
      </c>
    </row>
    <row r="547" spans="2:65" s="1" customFormat="1" ht="22.5" customHeight="1">
      <c r="B547" s="163"/>
      <c r="C547" s="164" t="s">
        <v>961</v>
      </c>
      <c r="D547" s="164" t="s">
        <v>147</v>
      </c>
      <c r="E547" s="165" t="s">
        <v>962</v>
      </c>
      <c r="F547" s="166" t="s">
        <v>963</v>
      </c>
      <c r="G547" s="167" t="s">
        <v>169</v>
      </c>
      <c r="H547" s="168">
        <v>9</v>
      </c>
      <c r="I547" s="169"/>
      <c r="J547" s="170">
        <f>ROUND(I547*H547,2)</f>
        <v>0</v>
      </c>
      <c r="K547" s="166" t="s">
        <v>151</v>
      </c>
      <c r="L547" s="34"/>
      <c r="M547" s="171" t="s">
        <v>3</v>
      </c>
      <c r="N547" s="172" t="s">
        <v>42</v>
      </c>
      <c r="O547" s="35"/>
      <c r="P547" s="173">
        <f>O547*H547</f>
        <v>0</v>
      </c>
      <c r="Q547" s="173">
        <v>1.2E-4</v>
      </c>
      <c r="R547" s="173">
        <f>Q547*H547</f>
        <v>1.08E-3</v>
      </c>
      <c r="S547" s="173">
        <v>0</v>
      </c>
      <c r="T547" s="174">
        <f>S547*H547</f>
        <v>0</v>
      </c>
      <c r="AR547" s="17" t="s">
        <v>234</v>
      </c>
      <c r="AT547" s="17" t="s">
        <v>147</v>
      </c>
      <c r="AU547" s="17" t="s">
        <v>81</v>
      </c>
      <c r="AY547" s="17" t="s">
        <v>144</v>
      </c>
      <c r="BE547" s="175">
        <f>IF(N547="základní",J547,0)</f>
        <v>0</v>
      </c>
      <c r="BF547" s="175">
        <f>IF(N547="snížená",J547,0)</f>
        <v>0</v>
      </c>
      <c r="BG547" s="175">
        <f>IF(N547="zákl. přenesená",J547,0)</f>
        <v>0</v>
      </c>
      <c r="BH547" s="175">
        <f>IF(N547="sníž. přenesená",J547,0)</f>
        <v>0</v>
      </c>
      <c r="BI547" s="175">
        <f>IF(N547="nulová",J547,0)</f>
        <v>0</v>
      </c>
      <c r="BJ547" s="17" t="s">
        <v>78</v>
      </c>
      <c r="BK547" s="175">
        <f>ROUND(I547*H547,2)</f>
        <v>0</v>
      </c>
      <c r="BL547" s="17" t="s">
        <v>234</v>
      </c>
      <c r="BM547" s="17" t="s">
        <v>964</v>
      </c>
    </row>
    <row r="548" spans="2:65" s="1" customFormat="1" ht="22.5" customHeight="1">
      <c r="B548" s="163"/>
      <c r="C548" s="164" t="s">
        <v>965</v>
      </c>
      <c r="D548" s="164" t="s">
        <v>147</v>
      </c>
      <c r="E548" s="165" t="s">
        <v>966</v>
      </c>
      <c r="F548" s="166" t="s">
        <v>967</v>
      </c>
      <c r="G548" s="167" t="s">
        <v>169</v>
      </c>
      <c r="H548" s="168">
        <v>9</v>
      </c>
      <c r="I548" s="169"/>
      <c r="J548" s="170">
        <f>ROUND(I548*H548,2)</f>
        <v>0</v>
      </c>
      <c r="K548" s="166" t="s">
        <v>151</v>
      </c>
      <c r="L548" s="34"/>
      <c r="M548" s="171" t="s">
        <v>3</v>
      </c>
      <c r="N548" s="172" t="s">
        <v>42</v>
      </c>
      <c r="O548" s="35"/>
      <c r="P548" s="173">
        <f>O548*H548</f>
        <v>0</v>
      </c>
      <c r="Q548" s="173">
        <v>1.2E-4</v>
      </c>
      <c r="R548" s="173">
        <f>Q548*H548</f>
        <v>1.08E-3</v>
      </c>
      <c r="S548" s="173">
        <v>0</v>
      </c>
      <c r="T548" s="174">
        <f>S548*H548</f>
        <v>0</v>
      </c>
      <c r="AR548" s="17" t="s">
        <v>234</v>
      </c>
      <c r="AT548" s="17" t="s">
        <v>147</v>
      </c>
      <c r="AU548" s="17" t="s">
        <v>81</v>
      </c>
      <c r="AY548" s="17" t="s">
        <v>144</v>
      </c>
      <c r="BE548" s="175">
        <f>IF(N548="základní",J548,0)</f>
        <v>0</v>
      </c>
      <c r="BF548" s="175">
        <f>IF(N548="snížená",J548,0)</f>
        <v>0</v>
      </c>
      <c r="BG548" s="175">
        <f>IF(N548="zákl. přenesená",J548,0)</f>
        <v>0</v>
      </c>
      <c r="BH548" s="175">
        <f>IF(N548="sníž. přenesená",J548,0)</f>
        <v>0</v>
      </c>
      <c r="BI548" s="175">
        <f>IF(N548="nulová",J548,0)</f>
        <v>0</v>
      </c>
      <c r="BJ548" s="17" t="s">
        <v>78</v>
      </c>
      <c r="BK548" s="175">
        <f>ROUND(I548*H548,2)</f>
        <v>0</v>
      </c>
      <c r="BL548" s="17" t="s">
        <v>234</v>
      </c>
      <c r="BM548" s="17" t="s">
        <v>968</v>
      </c>
    </row>
    <row r="549" spans="2:65" s="1" customFormat="1" ht="31.5" customHeight="1">
      <c r="B549" s="163"/>
      <c r="C549" s="164" t="s">
        <v>969</v>
      </c>
      <c r="D549" s="164" t="s">
        <v>147</v>
      </c>
      <c r="E549" s="165" t="s">
        <v>970</v>
      </c>
      <c r="F549" s="166" t="s">
        <v>971</v>
      </c>
      <c r="G549" s="167" t="s">
        <v>169</v>
      </c>
      <c r="H549" s="168">
        <v>9.99</v>
      </c>
      <c r="I549" s="169"/>
      <c r="J549" s="170">
        <f>ROUND(I549*H549,2)</f>
        <v>0</v>
      </c>
      <c r="K549" s="166" t="s">
        <v>151</v>
      </c>
      <c r="L549" s="34"/>
      <c r="M549" s="171" t="s">
        <v>3</v>
      </c>
      <c r="N549" s="172" t="s">
        <v>42</v>
      </c>
      <c r="O549" s="35"/>
      <c r="P549" s="173">
        <f>O549*H549</f>
        <v>0</v>
      </c>
      <c r="Q549" s="173">
        <v>2.0000000000000001E-4</v>
      </c>
      <c r="R549" s="173">
        <f>Q549*H549</f>
        <v>1.9980000000000002E-3</v>
      </c>
      <c r="S549" s="173">
        <v>0</v>
      </c>
      <c r="T549" s="174">
        <f>S549*H549</f>
        <v>0</v>
      </c>
      <c r="AR549" s="17" t="s">
        <v>234</v>
      </c>
      <c r="AT549" s="17" t="s">
        <v>147</v>
      </c>
      <c r="AU549" s="17" t="s">
        <v>81</v>
      </c>
      <c r="AY549" s="17" t="s">
        <v>144</v>
      </c>
      <c r="BE549" s="175">
        <f>IF(N549="základní",J549,0)</f>
        <v>0</v>
      </c>
      <c r="BF549" s="175">
        <f>IF(N549="snížená",J549,0)</f>
        <v>0</v>
      </c>
      <c r="BG549" s="175">
        <f>IF(N549="zákl. přenesená",J549,0)</f>
        <v>0</v>
      </c>
      <c r="BH549" s="175">
        <f>IF(N549="sníž. přenesená",J549,0)</f>
        <v>0</v>
      </c>
      <c r="BI549" s="175">
        <f>IF(N549="nulová",J549,0)</f>
        <v>0</v>
      </c>
      <c r="BJ549" s="17" t="s">
        <v>78</v>
      </c>
      <c r="BK549" s="175">
        <f>ROUND(I549*H549,2)</f>
        <v>0</v>
      </c>
      <c r="BL549" s="17" t="s">
        <v>234</v>
      </c>
      <c r="BM549" s="17" t="s">
        <v>972</v>
      </c>
    </row>
    <row r="550" spans="2:65" s="11" customFormat="1">
      <c r="B550" s="176"/>
      <c r="D550" s="177" t="s">
        <v>154</v>
      </c>
      <c r="E550" s="178" t="s">
        <v>3</v>
      </c>
      <c r="F550" s="179" t="s">
        <v>973</v>
      </c>
      <c r="H550" s="180">
        <v>9.99</v>
      </c>
      <c r="I550" s="181"/>
      <c r="L550" s="176"/>
      <c r="M550" s="182"/>
      <c r="N550" s="183"/>
      <c r="O550" s="183"/>
      <c r="P550" s="183"/>
      <c r="Q550" s="183"/>
      <c r="R550" s="183"/>
      <c r="S550" s="183"/>
      <c r="T550" s="184"/>
      <c r="AT550" s="185" t="s">
        <v>154</v>
      </c>
      <c r="AU550" s="185" t="s">
        <v>81</v>
      </c>
      <c r="AV550" s="11" t="s">
        <v>81</v>
      </c>
      <c r="AW550" s="11" t="s">
        <v>34</v>
      </c>
      <c r="AX550" s="11" t="s">
        <v>78</v>
      </c>
      <c r="AY550" s="185" t="s">
        <v>144</v>
      </c>
    </row>
    <row r="551" spans="2:65" s="1" customFormat="1" ht="31.5" customHeight="1">
      <c r="B551" s="163"/>
      <c r="C551" s="164" t="s">
        <v>974</v>
      </c>
      <c r="D551" s="164" t="s">
        <v>147</v>
      </c>
      <c r="E551" s="165" t="s">
        <v>975</v>
      </c>
      <c r="F551" s="166" t="s">
        <v>976</v>
      </c>
      <c r="G551" s="167" t="s">
        <v>169</v>
      </c>
      <c r="H551" s="168">
        <v>9.99</v>
      </c>
      <c r="I551" s="169"/>
      <c r="J551" s="170">
        <f>ROUND(I551*H551,2)</f>
        <v>0</v>
      </c>
      <c r="K551" s="166" t="s">
        <v>151</v>
      </c>
      <c r="L551" s="34"/>
      <c r="M551" s="171" t="s">
        <v>3</v>
      </c>
      <c r="N551" s="172" t="s">
        <v>42</v>
      </c>
      <c r="O551" s="35"/>
      <c r="P551" s="173">
        <f>O551*H551</f>
        <v>0</v>
      </c>
      <c r="Q551" s="173">
        <v>4.0999999999999999E-4</v>
      </c>
      <c r="R551" s="173">
        <f>Q551*H551</f>
        <v>4.0959000000000004E-3</v>
      </c>
      <c r="S551" s="173">
        <v>0</v>
      </c>
      <c r="T551" s="174">
        <f>S551*H551</f>
        <v>0</v>
      </c>
      <c r="AR551" s="17" t="s">
        <v>234</v>
      </c>
      <c r="AT551" s="17" t="s">
        <v>147</v>
      </c>
      <c r="AU551" s="17" t="s">
        <v>81</v>
      </c>
      <c r="AY551" s="17" t="s">
        <v>144</v>
      </c>
      <c r="BE551" s="175">
        <f>IF(N551="základní",J551,0)</f>
        <v>0</v>
      </c>
      <c r="BF551" s="175">
        <f>IF(N551="snížená",J551,0)</f>
        <v>0</v>
      </c>
      <c r="BG551" s="175">
        <f>IF(N551="zákl. přenesená",J551,0)</f>
        <v>0</v>
      </c>
      <c r="BH551" s="175">
        <f>IF(N551="sníž. přenesená",J551,0)</f>
        <v>0</v>
      </c>
      <c r="BI551" s="175">
        <f>IF(N551="nulová",J551,0)</f>
        <v>0</v>
      </c>
      <c r="BJ551" s="17" t="s">
        <v>78</v>
      </c>
      <c r="BK551" s="175">
        <f>ROUND(I551*H551,2)</f>
        <v>0</v>
      </c>
      <c r="BL551" s="17" t="s">
        <v>234</v>
      </c>
      <c r="BM551" s="17" t="s">
        <v>977</v>
      </c>
    </row>
    <row r="552" spans="2:65" s="1" customFormat="1" ht="22.5" customHeight="1">
      <c r="B552" s="163"/>
      <c r="C552" s="164" t="s">
        <v>978</v>
      </c>
      <c r="D552" s="164" t="s">
        <v>147</v>
      </c>
      <c r="E552" s="165" t="s">
        <v>979</v>
      </c>
      <c r="F552" s="166" t="s">
        <v>980</v>
      </c>
      <c r="G552" s="167" t="s">
        <v>169</v>
      </c>
      <c r="H552" s="168">
        <v>107</v>
      </c>
      <c r="I552" s="169"/>
      <c r="J552" s="170">
        <f>ROUND(I552*H552,2)</f>
        <v>0</v>
      </c>
      <c r="K552" s="166" t="s">
        <v>3</v>
      </c>
      <c r="L552" s="34"/>
      <c r="M552" s="171" t="s">
        <v>3</v>
      </c>
      <c r="N552" s="172" t="s">
        <v>42</v>
      </c>
      <c r="O552" s="35"/>
      <c r="P552" s="173">
        <f>O552*H552</f>
        <v>0</v>
      </c>
      <c r="Q552" s="173">
        <v>8.8999999999999995E-4</v>
      </c>
      <c r="R552" s="173">
        <f>Q552*H552</f>
        <v>9.5229999999999995E-2</v>
      </c>
      <c r="S552" s="173">
        <v>0</v>
      </c>
      <c r="T552" s="174">
        <f>S552*H552</f>
        <v>0</v>
      </c>
      <c r="AR552" s="17" t="s">
        <v>234</v>
      </c>
      <c r="AT552" s="17" t="s">
        <v>147</v>
      </c>
      <c r="AU552" s="17" t="s">
        <v>81</v>
      </c>
      <c r="AY552" s="17" t="s">
        <v>144</v>
      </c>
      <c r="BE552" s="175">
        <f>IF(N552="základní",J552,0)</f>
        <v>0</v>
      </c>
      <c r="BF552" s="175">
        <f>IF(N552="snížená",J552,0)</f>
        <v>0</v>
      </c>
      <c r="BG552" s="175">
        <f>IF(N552="zákl. přenesená",J552,0)</f>
        <v>0</v>
      </c>
      <c r="BH552" s="175">
        <f>IF(N552="sníž. přenesená",J552,0)</f>
        <v>0</v>
      </c>
      <c r="BI552" s="175">
        <f>IF(N552="nulová",J552,0)</f>
        <v>0</v>
      </c>
      <c r="BJ552" s="17" t="s">
        <v>78</v>
      </c>
      <c r="BK552" s="175">
        <f>ROUND(I552*H552,2)</f>
        <v>0</v>
      </c>
      <c r="BL552" s="17" t="s">
        <v>234</v>
      </c>
      <c r="BM552" s="17" t="s">
        <v>981</v>
      </c>
    </row>
    <row r="553" spans="2:65" s="11" customFormat="1">
      <c r="B553" s="176"/>
      <c r="D553" s="187" t="s">
        <v>154</v>
      </c>
      <c r="E553" s="185" t="s">
        <v>3</v>
      </c>
      <c r="F553" s="195" t="s">
        <v>982</v>
      </c>
      <c r="H553" s="196">
        <v>35</v>
      </c>
      <c r="I553" s="181"/>
      <c r="L553" s="176"/>
      <c r="M553" s="182"/>
      <c r="N553" s="183"/>
      <c r="O553" s="183"/>
      <c r="P553" s="183"/>
      <c r="Q553" s="183"/>
      <c r="R553" s="183"/>
      <c r="S553" s="183"/>
      <c r="T553" s="184"/>
      <c r="AT553" s="185" t="s">
        <v>154</v>
      </c>
      <c r="AU553" s="185" t="s">
        <v>81</v>
      </c>
      <c r="AV553" s="11" t="s">
        <v>81</v>
      </c>
      <c r="AW553" s="11" t="s">
        <v>34</v>
      </c>
      <c r="AX553" s="11" t="s">
        <v>71</v>
      </c>
      <c r="AY553" s="185" t="s">
        <v>144</v>
      </c>
    </row>
    <row r="554" spans="2:65" s="11" customFormat="1">
      <c r="B554" s="176"/>
      <c r="D554" s="187" t="s">
        <v>154</v>
      </c>
      <c r="E554" s="185" t="s">
        <v>3</v>
      </c>
      <c r="F554" s="195" t="s">
        <v>924</v>
      </c>
      <c r="H554" s="196">
        <v>72</v>
      </c>
      <c r="I554" s="181"/>
      <c r="L554" s="176"/>
      <c r="M554" s="182"/>
      <c r="N554" s="183"/>
      <c r="O554" s="183"/>
      <c r="P554" s="183"/>
      <c r="Q554" s="183"/>
      <c r="R554" s="183"/>
      <c r="S554" s="183"/>
      <c r="T554" s="184"/>
      <c r="AT554" s="185" t="s">
        <v>154</v>
      </c>
      <c r="AU554" s="185" t="s">
        <v>81</v>
      </c>
      <c r="AV554" s="11" t="s">
        <v>81</v>
      </c>
      <c r="AW554" s="11" t="s">
        <v>34</v>
      </c>
      <c r="AX554" s="11" t="s">
        <v>71</v>
      </c>
      <c r="AY554" s="185" t="s">
        <v>144</v>
      </c>
    </row>
    <row r="555" spans="2:65" s="13" customFormat="1">
      <c r="B555" s="197"/>
      <c r="D555" s="177" t="s">
        <v>154</v>
      </c>
      <c r="E555" s="198" t="s">
        <v>3</v>
      </c>
      <c r="F555" s="199" t="s">
        <v>201</v>
      </c>
      <c r="H555" s="200">
        <v>107</v>
      </c>
      <c r="I555" s="201"/>
      <c r="L555" s="197"/>
      <c r="M555" s="202"/>
      <c r="N555" s="203"/>
      <c r="O555" s="203"/>
      <c r="P555" s="203"/>
      <c r="Q555" s="203"/>
      <c r="R555" s="203"/>
      <c r="S555" s="203"/>
      <c r="T555" s="204"/>
      <c r="AT555" s="205" t="s">
        <v>154</v>
      </c>
      <c r="AU555" s="205" t="s">
        <v>81</v>
      </c>
      <c r="AV555" s="13" t="s">
        <v>152</v>
      </c>
      <c r="AW555" s="13" t="s">
        <v>34</v>
      </c>
      <c r="AX555" s="13" t="s">
        <v>78</v>
      </c>
      <c r="AY555" s="205" t="s">
        <v>144</v>
      </c>
    </row>
    <row r="556" spans="2:65" s="1" customFormat="1" ht="31.5" customHeight="1">
      <c r="B556" s="163"/>
      <c r="C556" s="164" t="s">
        <v>983</v>
      </c>
      <c r="D556" s="164" t="s">
        <v>147</v>
      </c>
      <c r="E556" s="165" t="s">
        <v>984</v>
      </c>
      <c r="F556" s="166" t="s">
        <v>985</v>
      </c>
      <c r="G556" s="167" t="s">
        <v>169</v>
      </c>
      <c r="H556" s="168">
        <v>409</v>
      </c>
      <c r="I556" s="169"/>
      <c r="J556" s="170">
        <f>ROUND(I556*H556,2)</f>
        <v>0</v>
      </c>
      <c r="K556" s="166" t="s">
        <v>3</v>
      </c>
      <c r="L556" s="34"/>
      <c r="M556" s="171" t="s">
        <v>3</v>
      </c>
      <c r="N556" s="172" t="s">
        <v>42</v>
      </c>
      <c r="O556" s="35"/>
      <c r="P556" s="173">
        <f>O556*H556</f>
        <v>0</v>
      </c>
      <c r="Q556" s="173">
        <v>8.8999999999999995E-4</v>
      </c>
      <c r="R556" s="173">
        <f>Q556*H556</f>
        <v>0.36401</v>
      </c>
      <c r="S556" s="173">
        <v>0</v>
      </c>
      <c r="T556" s="174">
        <f>S556*H556</f>
        <v>0</v>
      </c>
      <c r="AR556" s="17" t="s">
        <v>234</v>
      </c>
      <c r="AT556" s="17" t="s">
        <v>147</v>
      </c>
      <c r="AU556" s="17" t="s">
        <v>81</v>
      </c>
      <c r="AY556" s="17" t="s">
        <v>144</v>
      </c>
      <c r="BE556" s="175">
        <f>IF(N556="základní",J556,0)</f>
        <v>0</v>
      </c>
      <c r="BF556" s="175">
        <f>IF(N556="snížená",J556,0)</f>
        <v>0</v>
      </c>
      <c r="BG556" s="175">
        <f>IF(N556="zákl. přenesená",J556,0)</f>
        <v>0</v>
      </c>
      <c r="BH556" s="175">
        <f>IF(N556="sníž. přenesená",J556,0)</f>
        <v>0</v>
      </c>
      <c r="BI556" s="175">
        <f>IF(N556="nulová",J556,0)</f>
        <v>0</v>
      </c>
      <c r="BJ556" s="17" t="s">
        <v>78</v>
      </c>
      <c r="BK556" s="175">
        <f>ROUND(I556*H556,2)</f>
        <v>0</v>
      </c>
      <c r="BL556" s="17" t="s">
        <v>234</v>
      </c>
      <c r="BM556" s="17" t="s">
        <v>986</v>
      </c>
    </row>
    <row r="557" spans="2:65" s="11" customFormat="1">
      <c r="B557" s="176"/>
      <c r="D557" s="187" t="s">
        <v>154</v>
      </c>
      <c r="E557" s="185" t="s">
        <v>3</v>
      </c>
      <c r="F557" s="195" t="s">
        <v>987</v>
      </c>
      <c r="H557" s="196">
        <v>323</v>
      </c>
      <c r="I557" s="181"/>
      <c r="L557" s="176"/>
      <c r="M557" s="182"/>
      <c r="N557" s="183"/>
      <c r="O557" s="183"/>
      <c r="P557" s="183"/>
      <c r="Q557" s="183"/>
      <c r="R557" s="183"/>
      <c r="S557" s="183"/>
      <c r="T557" s="184"/>
      <c r="AT557" s="185" t="s">
        <v>154</v>
      </c>
      <c r="AU557" s="185" t="s">
        <v>81</v>
      </c>
      <c r="AV557" s="11" t="s">
        <v>81</v>
      </c>
      <c r="AW557" s="11" t="s">
        <v>34</v>
      </c>
      <c r="AX557" s="11" t="s">
        <v>71</v>
      </c>
      <c r="AY557" s="185" t="s">
        <v>144</v>
      </c>
    </row>
    <row r="558" spans="2:65" s="11" customFormat="1">
      <c r="B558" s="176"/>
      <c r="D558" s="187" t="s">
        <v>154</v>
      </c>
      <c r="E558" s="185" t="s">
        <v>3</v>
      </c>
      <c r="F558" s="195" t="s">
        <v>988</v>
      </c>
      <c r="H558" s="196">
        <v>36</v>
      </c>
      <c r="I558" s="181"/>
      <c r="L558" s="176"/>
      <c r="M558" s="182"/>
      <c r="N558" s="183"/>
      <c r="O558" s="183"/>
      <c r="P558" s="183"/>
      <c r="Q558" s="183"/>
      <c r="R558" s="183"/>
      <c r="S558" s="183"/>
      <c r="T558" s="184"/>
      <c r="AT558" s="185" t="s">
        <v>154</v>
      </c>
      <c r="AU558" s="185" t="s">
        <v>81</v>
      </c>
      <c r="AV558" s="11" t="s">
        <v>81</v>
      </c>
      <c r="AW558" s="11" t="s">
        <v>34</v>
      </c>
      <c r="AX558" s="11" t="s">
        <v>71</v>
      </c>
      <c r="AY558" s="185" t="s">
        <v>144</v>
      </c>
    </row>
    <row r="559" spans="2:65" s="11" customFormat="1">
      <c r="B559" s="176"/>
      <c r="D559" s="187" t="s">
        <v>154</v>
      </c>
      <c r="E559" s="185" t="s">
        <v>3</v>
      </c>
      <c r="F559" s="195" t="s">
        <v>989</v>
      </c>
      <c r="H559" s="196">
        <v>50</v>
      </c>
      <c r="I559" s="181"/>
      <c r="L559" s="176"/>
      <c r="M559" s="182"/>
      <c r="N559" s="183"/>
      <c r="O559" s="183"/>
      <c r="P559" s="183"/>
      <c r="Q559" s="183"/>
      <c r="R559" s="183"/>
      <c r="S559" s="183"/>
      <c r="T559" s="184"/>
      <c r="AT559" s="185" t="s">
        <v>154</v>
      </c>
      <c r="AU559" s="185" t="s">
        <v>81</v>
      </c>
      <c r="AV559" s="11" t="s">
        <v>81</v>
      </c>
      <c r="AW559" s="11" t="s">
        <v>34</v>
      </c>
      <c r="AX559" s="11" t="s">
        <v>71</v>
      </c>
      <c r="AY559" s="185" t="s">
        <v>144</v>
      </c>
    </row>
    <row r="560" spans="2:65" s="13" customFormat="1">
      <c r="B560" s="197"/>
      <c r="D560" s="187" t="s">
        <v>154</v>
      </c>
      <c r="E560" s="218" t="s">
        <v>3</v>
      </c>
      <c r="F560" s="219" t="s">
        <v>201</v>
      </c>
      <c r="H560" s="220">
        <v>409</v>
      </c>
      <c r="I560" s="201"/>
      <c r="L560" s="197"/>
      <c r="M560" s="202"/>
      <c r="N560" s="203"/>
      <c r="O560" s="203"/>
      <c r="P560" s="203"/>
      <c r="Q560" s="203"/>
      <c r="R560" s="203"/>
      <c r="S560" s="203"/>
      <c r="T560" s="204"/>
      <c r="AT560" s="205" t="s">
        <v>154</v>
      </c>
      <c r="AU560" s="205" t="s">
        <v>81</v>
      </c>
      <c r="AV560" s="13" t="s">
        <v>152</v>
      </c>
      <c r="AW560" s="13" t="s">
        <v>34</v>
      </c>
      <c r="AX560" s="13" t="s">
        <v>78</v>
      </c>
      <c r="AY560" s="205" t="s">
        <v>144</v>
      </c>
    </row>
    <row r="561" spans="2:65" s="10" customFormat="1" ht="29.85" customHeight="1">
      <c r="B561" s="149"/>
      <c r="D561" s="160" t="s">
        <v>70</v>
      </c>
      <c r="E561" s="161" t="s">
        <v>990</v>
      </c>
      <c r="F561" s="161" t="s">
        <v>991</v>
      </c>
      <c r="I561" s="152"/>
      <c r="J561" s="162">
        <f>BK561</f>
        <v>0</v>
      </c>
      <c r="L561" s="149"/>
      <c r="M561" s="154"/>
      <c r="N561" s="155"/>
      <c r="O561" s="155"/>
      <c r="P561" s="156">
        <f>SUM(P562:P575)</f>
        <v>0</v>
      </c>
      <c r="Q561" s="155"/>
      <c r="R561" s="156">
        <f>SUM(R562:R575)</f>
        <v>2.211112</v>
      </c>
      <c r="S561" s="155"/>
      <c r="T561" s="157">
        <f>SUM(T562:T575)</f>
        <v>0.51757599999999993</v>
      </c>
      <c r="AR561" s="150" t="s">
        <v>81</v>
      </c>
      <c r="AT561" s="158" t="s">
        <v>70</v>
      </c>
      <c r="AU561" s="158" t="s">
        <v>78</v>
      </c>
      <c r="AY561" s="150" t="s">
        <v>144</v>
      </c>
      <c r="BK561" s="159">
        <f>SUM(BK562:BK575)</f>
        <v>0</v>
      </c>
    </row>
    <row r="562" spans="2:65" s="1" customFormat="1" ht="31.5" customHeight="1">
      <c r="B562" s="163"/>
      <c r="C562" s="164" t="s">
        <v>992</v>
      </c>
      <c r="D562" s="164" t="s">
        <v>147</v>
      </c>
      <c r="E562" s="165" t="s">
        <v>993</v>
      </c>
      <c r="F562" s="166" t="s">
        <v>994</v>
      </c>
      <c r="G562" s="167" t="s">
        <v>169</v>
      </c>
      <c r="H562" s="168">
        <v>2005.6</v>
      </c>
      <c r="I562" s="169"/>
      <c r="J562" s="170">
        <f>ROUND(I562*H562,2)</f>
        <v>0</v>
      </c>
      <c r="K562" s="166" t="s">
        <v>151</v>
      </c>
      <c r="L562" s="34"/>
      <c r="M562" s="171" t="s">
        <v>3</v>
      </c>
      <c r="N562" s="172" t="s">
        <v>42</v>
      </c>
      <c r="O562" s="35"/>
      <c r="P562" s="173">
        <f>O562*H562</f>
        <v>0</v>
      </c>
      <c r="Q562" s="173">
        <v>2.7E-4</v>
      </c>
      <c r="R562" s="173">
        <f>Q562*H562</f>
        <v>0.54151199999999999</v>
      </c>
      <c r="S562" s="173">
        <v>0</v>
      </c>
      <c r="T562" s="174">
        <f>S562*H562</f>
        <v>0</v>
      </c>
      <c r="AR562" s="17" t="s">
        <v>234</v>
      </c>
      <c r="AT562" s="17" t="s">
        <v>147</v>
      </c>
      <c r="AU562" s="17" t="s">
        <v>81</v>
      </c>
      <c r="AY562" s="17" t="s">
        <v>144</v>
      </c>
      <c r="BE562" s="175">
        <f>IF(N562="základní",J562,0)</f>
        <v>0</v>
      </c>
      <c r="BF562" s="175">
        <f>IF(N562="snížená",J562,0)</f>
        <v>0</v>
      </c>
      <c r="BG562" s="175">
        <f>IF(N562="zákl. přenesená",J562,0)</f>
        <v>0</v>
      </c>
      <c r="BH562" s="175">
        <f>IF(N562="sníž. přenesená",J562,0)</f>
        <v>0</v>
      </c>
      <c r="BI562" s="175">
        <f>IF(N562="nulová",J562,0)</f>
        <v>0</v>
      </c>
      <c r="BJ562" s="17" t="s">
        <v>78</v>
      </c>
      <c r="BK562" s="175">
        <f>ROUND(I562*H562,2)</f>
        <v>0</v>
      </c>
      <c r="BL562" s="17" t="s">
        <v>234</v>
      </c>
      <c r="BM562" s="17" t="s">
        <v>995</v>
      </c>
    </row>
    <row r="563" spans="2:65" s="12" customFormat="1">
      <c r="B563" s="186"/>
      <c r="D563" s="187" t="s">
        <v>154</v>
      </c>
      <c r="E563" s="188" t="s">
        <v>3</v>
      </c>
      <c r="F563" s="189" t="s">
        <v>996</v>
      </c>
      <c r="H563" s="190" t="s">
        <v>3</v>
      </c>
      <c r="I563" s="191"/>
      <c r="L563" s="186"/>
      <c r="M563" s="192"/>
      <c r="N563" s="193"/>
      <c r="O563" s="193"/>
      <c r="P563" s="193"/>
      <c r="Q563" s="193"/>
      <c r="R563" s="193"/>
      <c r="S563" s="193"/>
      <c r="T563" s="194"/>
      <c r="AT563" s="190" t="s">
        <v>154</v>
      </c>
      <c r="AU563" s="190" t="s">
        <v>81</v>
      </c>
      <c r="AV563" s="12" t="s">
        <v>78</v>
      </c>
      <c r="AW563" s="12" t="s">
        <v>34</v>
      </c>
      <c r="AX563" s="12" t="s">
        <v>71</v>
      </c>
      <c r="AY563" s="190" t="s">
        <v>144</v>
      </c>
    </row>
    <row r="564" spans="2:65" s="11" customFormat="1">
      <c r="B564" s="176"/>
      <c r="D564" s="187" t="s">
        <v>154</v>
      </c>
      <c r="E564" s="185" t="s">
        <v>3</v>
      </c>
      <c r="F564" s="195" t="s">
        <v>997</v>
      </c>
      <c r="H564" s="196">
        <v>564</v>
      </c>
      <c r="I564" s="181"/>
      <c r="L564" s="176"/>
      <c r="M564" s="182"/>
      <c r="N564" s="183"/>
      <c r="O564" s="183"/>
      <c r="P564" s="183"/>
      <c r="Q564" s="183"/>
      <c r="R564" s="183"/>
      <c r="S564" s="183"/>
      <c r="T564" s="184"/>
      <c r="AT564" s="185" t="s">
        <v>154</v>
      </c>
      <c r="AU564" s="185" t="s">
        <v>81</v>
      </c>
      <c r="AV564" s="11" t="s">
        <v>81</v>
      </c>
      <c r="AW564" s="11" t="s">
        <v>34</v>
      </c>
      <c r="AX564" s="11" t="s">
        <v>71</v>
      </c>
      <c r="AY564" s="185" t="s">
        <v>144</v>
      </c>
    </row>
    <row r="565" spans="2:65" s="11" customFormat="1">
      <c r="B565" s="176"/>
      <c r="D565" s="187" t="s">
        <v>154</v>
      </c>
      <c r="E565" s="185" t="s">
        <v>3</v>
      </c>
      <c r="F565" s="195" t="s">
        <v>998</v>
      </c>
      <c r="H565" s="196">
        <v>15</v>
      </c>
      <c r="I565" s="181"/>
      <c r="L565" s="176"/>
      <c r="M565" s="182"/>
      <c r="N565" s="183"/>
      <c r="O565" s="183"/>
      <c r="P565" s="183"/>
      <c r="Q565" s="183"/>
      <c r="R565" s="183"/>
      <c r="S565" s="183"/>
      <c r="T565" s="184"/>
      <c r="AT565" s="185" t="s">
        <v>154</v>
      </c>
      <c r="AU565" s="185" t="s">
        <v>81</v>
      </c>
      <c r="AV565" s="11" t="s">
        <v>81</v>
      </c>
      <c r="AW565" s="11" t="s">
        <v>34</v>
      </c>
      <c r="AX565" s="11" t="s">
        <v>71</v>
      </c>
      <c r="AY565" s="185" t="s">
        <v>144</v>
      </c>
    </row>
    <row r="566" spans="2:65" s="12" customFormat="1">
      <c r="B566" s="186"/>
      <c r="D566" s="187" t="s">
        <v>154</v>
      </c>
      <c r="E566" s="188" t="s">
        <v>3</v>
      </c>
      <c r="F566" s="189" t="s">
        <v>999</v>
      </c>
      <c r="H566" s="190" t="s">
        <v>3</v>
      </c>
      <c r="I566" s="191"/>
      <c r="L566" s="186"/>
      <c r="M566" s="192"/>
      <c r="N566" s="193"/>
      <c r="O566" s="193"/>
      <c r="P566" s="193"/>
      <c r="Q566" s="193"/>
      <c r="R566" s="193"/>
      <c r="S566" s="193"/>
      <c r="T566" s="194"/>
      <c r="AT566" s="190" t="s">
        <v>154</v>
      </c>
      <c r="AU566" s="190" t="s">
        <v>81</v>
      </c>
      <c r="AV566" s="12" t="s">
        <v>78</v>
      </c>
      <c r="AW566" s="12" t="s">
        <v>34</v>
      </c>
      <c r="AX566" s="12" t="s">
        <v>71</v>
      </c>
      <c r="AY566" s="190" t="s">
        <v>144</v>
      </c>
    </row>
    <row r="567" spans="2:65" s="11" customFormat="1">
      <c r="B567" s="176"/>
      <c r="D567" s="187" t="s">
        <v>154</v>
      </c>
      <c r="E567" s="185" t="s">
        <v>3</v>
      </c>
      <c r="F567" s="195" t="s">
        <v>1000</v>
      </c>
      <c r="H567" s="196">
        <v>1117.4000000000001</v>
      </c>
      <c r="I567" s="181"/>
      <c r="L567" s="176"/>
      <c r="M567" s="182"/>
      <c r="N567" s="183"/>
      <c r="O567" s="183"/>
      <c r="P567" s="183"/>
      <c r="Q567" s="183"/>
      <c r="R567" s="183"/>
      <c r="S567" s="183"/>
      <c r="T567" s="184"/>
      <c r="AT567" s="185" t="s">
        <v>154</v>
      </c>
      <c r="AU567" s="185" t="s">
        <v>81</v>
      </c>
      <c r="AV567" s="11" t="s">
        <v>81</v>
      </c>
      <c r="AW567" s="11" t="s">
        <v>34</v>
      </c>
      <c r="AX567" s="11" t="s">
        <v>71</v>
      </c>
      <c r="AY567" s="185" t="s">
        <v>144</v>
      </c>
    </row>
    <row r="568" spans="2:65" s="11" customFormat="1">
      <c r="B568" s="176"/>
      <c r="D568" s="187" t="s">
        <v>154</v>
      </c>
      <c r="E568" s="185" t="s">
        <v>3</v>
      </c>
      <c r="F568" s="195" t="s">
        <v>1001</v>
      </c>
      <c r="H568" s="196">
        <v>378.2</v>
      </c>
      <c r="I568" s="181"/>
      <c r="L568" s="176"/>
      <c r="M568" s="182"/>
      <c r="N568" s="183"/>
      <c r="O568" s="183"/>
      <c r="P568" s="183"/>
      <c r="Q568" s="183"/>
      <c r="R568" s="183"/>
      <c r="S568" s="183"/>
      <c r="T568" s="184"/>
      <c r="AT568" s="185" t="s">
        <v>154</v>
      </c>
      <c r="AU568" s="185" t="s">
        <v>81</v>
      </c>
      <c r="AV568" s="11" t="s">
        <v>81</v>
      </c>
      <c r="AW568" s="11" t="s">
        <v>34</v>
      </c>
      <c r="AX568" s="11" t="s">
        <v>71</v>
      </c>
      <c r="AY568" s="185" t="s">
        <v>144</v>
      </c>
    </row>
    <row r="569" spans="2:65" s="11" customFormat="1">
      <c r="B569" s="176"/>
      <c r="D569" s="187" t="s">
        <v>154</v>
      </c>
      <c r="E569" s="185" t="s">
        <v>3</v>
      </c>
      <c r="F569" s="195" t="s">
        <v>1002</v>
      </c>
      <c r="H569" s="196">
        <v>-90</v>
      </c>
      <c r="I569" s="181"/>
      <c r="L569" s="176"/>
      <c r="M569" s="182"/>
      <c r="N569" s="183"/>
      <c r="O569" s="183"/>
      <c r="P569" s="183"/>
      <c r="Q569" s="183"/>
      <c r="R569" s="183"/>
      <c r="S569" s="183"/>
      <c r="T569" s="184"/>
      <c r="AT569" s="185" t="s">
        <v>154</v>
      </c>
      <c r="AU569" s="185" t="s">
        <v>81</v>
      </c>
      <c r="AV569" s="11" t="s">
        <v>81</v>
      </c>
      <c r="AW569" s="11" t="s">
        <v>34</v>
      </c>
      <c r="AX569" s="11" t="s">
        <v>71</v>
      </c>
      <c r="AY569" s="185" t="s">
        <v>144</v>
      </c>
    </row>
    <row r="570" spans="2:65" s="11" customFormat="1">
      <c r="B570" s="176"/>
      <c r="D570" s="187" t="s">
        <v>154</v>
      </c>
      <c r="E570" s="185" t="s">
        <v>3</v>
      </c>
      <c r="F570" s="195" t="s">
        <v>1003</v>
      </c>
      <c r="H570" s="196">
        <v>21</v>
      </c>
      <c r="I570" s="181"/>
      <c r="L570" s="176"/>
      <c r="M570" s="182"/>
      <c r="N570" s="183"/>
      <c r="O570" s="183"/>
      <c r="P570" s="183"/>
      <c r="Q570" s="183"/>
      <c r="R570" s="183"/>
      <c r="S570" s="183"/>
      <c r="T570" s="184"/>
      <c r="AT570" s="185" t="s">
        <v>154</v>
      </c>
      <c r="AU570" s="185" t="s">
        <v>81</v>
      </c>
      <c r="AV570" s="11" t="s">
        <v>81</v>
      </c>
      <c r="AW570" s="11" t="s">
        <v>34</v>
      </c>
      <c r="AX570" s="11" t="s">
        <v>71</v>
      </c>
      <c r="AY570" s="185" t="s">
        <v>144</v>
      </c>
    </row>
    <row r="571" spans="2:65" s="13" customFormat="1">
      <c r="B571" s="197"/>
      <c r="D571" s="177" t="s">
        <v>154</v>
      </c>
      <c r="E571" s="198" t="s">
        <v>3</v>
      </c>
      <c r="F571" s="199" t="s">
        <v>201</v>
      </c>
      <c r="H571" s="200">
        <v>2005.6</v>
      </c>
      <c r="I571" s="201"/>
      <c r="L571" s="197"/>
      <c r="M571" s="202"/>
      <c r="N571" s="203"/>
      <c r="O571" s="203"/>
      <c r="P571" s="203"/>
      <c r="Q571" s="203"/>
      <c r="R571" s="203"/>
      <c r="S571" s="203"/>
      <c r="T571" s="204"/>
      <c r="AT571" s="205" t="s">
        <v>154</v>
      </c>
      <c r="AU571" s="205" t="s">
        <v>81</v>
      </c>
      <c r="AV571" s="13" t="s">
        <v>152</v>
      </c>
      <c r="AW571" s="13" t="s">
        <v>34</v>
      </c>
      <c r="AX571" s="13" t="s">
        <v>78</v>
      </c>
      <c r="AY571" s="205" t="s">
        <v>144</v>
      </c>
    </row>
    <row r="572" spans="2:65" s="1" customFormat="1" ht="22.5" customHeight="1">
      <c r="B572" s="163"/>
      <c r="C572" s="164" t="s">
        <v>1004</v>
      </c>
      <c r="D572" s="164" t="s">
        <v>147</v>
      </c>
      <c r="E572" s="165" t="s">
        <v>1005</v>
      </c>
      <c r="F572" s="166" t="s">
        <v>1006</v>
      </c>
      <c r="G572" s="167" t="s">
        <v>169</v>
      </c>
      <c r="H572" s="168">
        <v>1669.6</v>
      </c>
      <c r="I572" s="169"/>
      <c r="J572" s="170">
        <f>ROUND(I572*H572,2)</f>
        <v>0</v>
      </c>
      <c r="K572" s="166" t="s">
        <v>151</v>
      </c>
      <c r="L572" s="34"/>
      <c r="M572" s="171" t="s">
        <v>3</v>
      </c>
      <c r="N572" s="172" t="s">
        <v>42</v>
      </c>
      <c r="O572" s="35"/>
      <c r="P572" s="173">
        <f>O572*H572</f>
        <v>0</v>
      </c>
      <c r="Q572" s="173">
        <v>1E-3</v>
      </c>
      <c r="R572" s="173">
        <f>Q572*H572</f>
        <v>1.6696</v>
      </c>
      <c r="S572" s="173">
        <v>3.1E-4</v>
      </c>
      <c r="T572" s="174">
        <f>S572*H572</f>
        <v>0.51757599999999993</v>
      </c>
      <c r="AR572" s="17" t="s">
        <v>234</v>
      </c>
      <c r="AT572" s="17" t="s">
        <v>147</v>
      </c>
      <c r="AU572" s="17" t="s">
        <v>81</v>
      </c>
      <c r="AY572" s="17" t="s">
        <v>144</v>
      </c>
      <c r="BE572" s="175">
        <f>IF(N572="základní",J572,0)</f>
        <v>0</v>
      </c>
      <c r="BF572" s="175">
        <f>IF(N572="snížená",J572,0)</f>
        <v>0</v>
      </c>
      <c r="BG572" s="175">
        <f>IF(N572="zákl. přenesená",J572,0)</f>
        <v>0</v>
      </c>
      <c r="BH572" s="175">
        <f>IF(N572="sníž. přenesená",J572,0)</f>
        <v>0</v>
      </c>
      <c r="BI572" s="175">
        <f>IF(N572="nulová",J572,0)</f>
        <v>0</v>
      </c>
      <c r="BJ572" s="17" t="s">
        <v>78</v>
      </c>
      <c r="BK572" s="175">
        <f>ROUND(I572*H572,2)</f>
        <v>0</v>
      </c>
      <c r="BL572" s="17" t="s">
        <v>234</v>
      </c>
      <c r="BM572" s="17" t="s">
        <v>1007</v>
      </c>
    </row>
    <row r="573" spans="2:65" s="11" customFormat="1">
      <c r="B573" s="176"/>
      <c r="D573" s="187" t="s">
        <v>154</v>
      </c>
      <c r="E573" s="185" t="s">
        <v>3</v>
      </c>
      <c r="F573" s="195" t="s">
        <v>1008</v>
      </c>
      <c r="H573" s="196">
        <v>2005.6</v>
      </c>
      <c r="I573" s="181"/>
      <c r="L573" s="176"/>
      <c r="M573" s="182"/>
      <c r="N573" s="183"/>
      <c r="O573" s="183"/>
      <c r="P573" s="183"/>
      <c r="Q573" s="183"/>
      <c r="R573" s="183"/>
      <c r="S573" s="183"/>
      <c r="T573" s="184"/>
      <c r="AT573" s="185" t="s">
        <v>154</v>
      </c>
      <c r="AU573" s="185" t="s">
        <v>81</v>
      </c>
      <c r="AV573" s="11" t="s">
        <v>81</v>
      </c>
      <c r="AW573" s="11" t="s">
        <v>34</v>
      </c>
      <c r="AX573" s="11" t="s">
        <v>71</v>
      </c>
      <c r="AY573" s="185" t="s">
        <v>144</v>
      </c>
    </row>
    <row r="574" spans="2:65" s="11" customFormat="1">
      <c r="B574" s="176"/>
      <c r="D574" s="187" t="s">
        <v>154</v>
      </c>
      <c r="E574" s="185" t="s">
        <v>3</v>
      </c>
      <c r="F574" s="195" t="s">
        <v>1009</v>
      </c>
      <c r="H574" s="196">
        <v>-336</v>
      </c>
      <c r="I574" s="181"/>
      <c r="L574" s="176"/>
      <c r="M574" s="182"/>
      <c r="N574" s="183"/>
      <c r="O574" s="183"/>
      <c r="P574" s="183"/>
      <c r="Q574" s="183"/>
      <c r="R574" s="183"/>
      <c r="S574" s="183"/>
      <c r="T574" s="184"/>
      <c r="AT574" s="185" t="s">
        <v>154</v>
      </c>
      <c r="AU574" s="185" t="s">
        <v>81</v>
      </c>
      <c r="AV574" s="11" t="s">
        <v>81</v>
      </c>
      <c r="AW574" s="11" t="s">
        <v>34</v>
      </c>
      <c r="AX574" s="11" t="s">
        <v>71</v>
      </c>
      <c r="AY574" s="185" t="s">
        <v>144</v>
      </c>
    </row>
    <row r="575" spans="2:65" s="13" customFormat="1">
      <c r="B575" s="197"/>
      <c r="D575" s="187" t="s">
        <v>154</v>
      </c>
      <c r="E575" s="218" t="s">
        <v>3</v>
      </c>
      <c r="F575" s="219" t="s">
        <v>201</v>
      </c>
      <c r="H575" s="220">
        <v>1669.6</v>
      </c>
      <c r="I575" s="201"/>
      <c r="L575" s="197"/>
      <c r="M575" s="202"/>
      <c r="N575" s="203"/>
      <c r="O575" s="203"/>
      <c r="P575" s="203"/>
      <c r="Q575" s="203"/>
      <c r="R575" s="203"/>
      <c r="S575" s="203"/>
      <c r="T575" s="204"/>
      <c r="AT575" s="205" t="s">
        <v>154</v>
      </c>
      <c r="AU575" s="205" t="s">
        <v>81</v>
      </c>
      <c r="AV575" s="13" t="s">
        <v>152</v>
      </c>
      <c r="AW575" s="13" t="s">
        <v>34</v>
      </c>
      <c r="AX575" s="13" t="s">
        <v>78</v>
      </c>
      <c r="AY575" s="205" t="s">
        <v>144</v>
      </c>
    </row>
    <row r="576" spans="2:65" s="10" customFormat="1" ht="29.85" customHeight="1">
      <c r="B576" s="149"/>
      <c r="D576" s="160" t="s">
        <v>70</v>
      </c>
      <c r="E576" s="161" t="s">
        <v>1010</v>
      </c>
      <c r="F576" s="161" t="s">
        <v>1011</v>
      </c>
      <c r="I576" s="152"/>
      <c r="J576" s="162">
        <f>BK576</f>
        <v>0</v>
      </c>
      <c r="L576" s="149"/>
      <c r="M576" s="154"/>
      <c r="N576" s="155"/>
      <c r="O576" s="155"/>
      <c r="P576" s="156">
        <f>SUM(P577:P586)</f>
        <v>0</v>
      </c>
      <c r="Q576" s="155"/>
      <c r="R576" s="156">
        <f>SUM(R577:R586)</f>
        <v>0</v>
      </c>
      <c r="S576" s="155"/>
      <c r="T576" s="157">
        <f>SUM(T577:T586)</f>
        <v>0.50024199999999996</v>
      </c>
      <c r="AR576" s="150" t="s">
        <v>81</v>
      </c>
      <c r="AT576" s="158" t="s">
        <v>70</v>
      </c>
      <c r="AU576" s="158" t="s">
        <v>78</v>
      </c>
      <c r="AY576" s="150" t="s">
        <v>144</v>
      </c>
      <c r="BK576" s="159">
        <f>SUM(BK577:BK586)</f>
        <v>0</v>
      </c>
    </row>
    <row r="577" spans="2:65" s="1" customFormat="1" ht="22.5" customHeight="1">
      <c r="B577" s="163"/>
      <c r="C577" s="164" t="s">
        <v>1012</v>
      </c>
      <c r="D577" s="164" t="s">
        <v>147</v>
      </c>
      <c r="E577" s="165" t="s">
        <v>1013</v>
      </c>
      <c r="F577" s="166" t="s">
        <v>1014</v>
      </c>
      <c r="G577" s="167" t="s">
        <v>169</v>
      </c>
      <c r="H577" s="168">
        <v>10.48</v>
      </c>
      <c r="I577" s="169"/>
      <c r="J577" s="170">
        <f>ROUND(I577*H577,2)</f>
        <v>0</v>
      </c>
      <c r="K577" s="166" t="s">
        <v>151</v>
      </c>
      <c r="L577" s="34"/>
      <c r="M577" s="171" t="s">
        <v>3</v>
      </c>
      <c r="N577" s="172" t="s">
        <v>42</v>
      </c>
      <c r="O577" s="35"/>
      <c r="P577" s="173">
        <f>O577*H577</f>
        <v>0</v>
      </c>
      <c r="Q577" s="173">
        <v>0</v>
      </c>
      <c r="R577" s="173">
        <f>Q577*H577</f>
        <v>0</v>
      </c>
      <c r="S577" s="173">
        <v>4.0000000000000001E-3</v>
      </c>
      <c r="T577" s="174">
        <f>S577*H577</f>
        <v>4.1920000000000006E-2</v>
      </c>
      <c r="AR577" s="17" t="s">
        <v>234</v>
      </c>
      <c r="AT577" s="17" t="s">
        <v>147</v>
      </c>
      <c r="AU577" s="17" t="s">
        <v>81</v>
      </c>
      <c r="AY577" s="17" t="s">
        <v>144</v>
      </c>
      <c r="BE577" s="175">
        <f>IF(N577="základní",J577,0)</f>
        <v>0</v>
      </c>
      <c r="BF577" s="175">
        <f>IF(N577="snížená",J577,0)</f>
        <v>0</v>
      </c>
      <c r="BG577" s="175">
        <f>IF(N577="zákl. přenesená",J577,0)</f>
        <v>0</v>
      </c>
      <c r="BH577" s="175">
        <f>IF(N577="sníž. přenesená",J577,0)</f>
        <v>0</v>
      </c>
      <c r="BI577" s="175">
        <f>IF(N577="nulová",J577,0)</f>
        <v>0</v>
      </c>
      <c r="BJ577" s="17" t="s">
        <v>78</v>
      </c>
      <c r="BK577" s="175">
        <f>ROUND(I577*H577,2)</f>
        <v>0</v>
      </c>
      <c r="BL577" s="17" t="s">
        <v>234</v>
      </c>
      <c r="BM577" s="17" t="s">
        <v>1015</v>
      </c>
    </row>
    <row r="578" spans="2:65" s="12" customFormat="1">
      <c r="B578" s="186"/>
      <c r="D578" s="187" t="s">
        <v>154</v>
      </c>
      <c r="E578" s="188" t="s">
        <v>3</v>
      </c>
      <c r="F578" s="189" t="s">
        <v>503</v>
      </c>
      <c r="H578" s="190" t="s">
        <v>3</v>
      </c>
      <c r="I578" s="191"/>
      <c r="L578" s="186"/>
      <c r="M578" s="192"/>
      <c r="N578" s="193"/>
      <c r="O578" s="193"/>
      <c r="P578" s="193"/>
      <c r="Q578" s="193"/>
      <c r="R578" s="193"/>
      <c r="S578" s="193"/>
      <c r="T578" s="194"/>
      <c r="AT578" s="190" t="s">
        <v>154</v>
      </c>
      <c r="AU578" s="190" t="s">
        <v>81</v>
      </c>
      <c r="AV578" s="12" t="s">
        <v>78</v>
      </c>
      <c r="AW578" s="12" t="s">
        <v>34</v>
      </c>
      <c r="AX578" s="12" t="s">
        <v>71</v>
      </c>
      <c r="AY578" s="190" t="s">
        <v>144</v>
      </c>
    </row>
    <row r="579" spans="2:65" s="11" customFormat="1">
      <c r="B579" s="176"/>
      <c r="D579" s="177" t="s">
        <v>154</v>
      </c>
      <c r="E579" s="178" t="s">
        <v>3</v>
      </c>
      <c r="F579" s="179" t="s">
        <v>1016</v>
      </c>
      <c r="H579" s="180">
        <v>10.48</v>
      </c>
      <c r="I579" s="181"/>
      <c r="L579" s="176"/>
      <c r="M579" s="182"/>
      <c r="N579" s="183"/>
      <c r="O579" s="183"/>
      <c r="P579" s="183"/>
      <c r="Q579" s="183"/>
      <c r="R579" s="183"/>
      <c r="S579" s="183"/>
      <c r="T579" s="184"/>
      <c r="AT579" s="185" t="s">
        <v>154</v>
      </c>
      <c r="AU579" s="185" t="s">
        <v>81</v>
      </c>
      <c r="AV579" s="11" t="s">
        <v>81</v>
      </c>
      <c r="AW579" s="11" t="s">
        <v>34</v>
      </c>
      <c r="AX579" s="11" t="s">
        <v>78</v>
      </c>
      <c r="AY579" s="185" t="s">
        <v>144</v>
      </c>
    </row>
    <row r="580" spans="2:65" s="1" customFormat="1" ht="22.5" customHeight="1">
      <c r="B580" s="163"/>
      <c r="C580" s="164" t="s">
        <v>1017</v>
      </c>
      <c r="D580" s="164" t="s">
        <v>147</v>
      </c>
      <c r="E580" s="165" t="s">
        <v>1018</v>
      </c>
      <c r="F580" s="166" t="s">
        <v>1019</v>
      </c>
      <c r="G580" s="167" t="s">
        <v>169</v>
      </c>
      <c r="H580" s="168">
        <v>76.387</v>
      </c>
      <c r="I580" s="169"/>
      <c r="J580" s="170">
        <f>ROUND(I580*H580,2)</f>
        <v>0</v>
      </c>
      <c r="K580" s="166" t="s">
        <v>151</v>
      </c>
      <c r="L580" s="34"/>
      <c r="M580" s="171" t="s">
        <v>3</v>
      </c>
      <c r="N580" s="172" t="s">
        <v>42</v>
      </c>
      <c r="O580" s="35"/>
      <c r="P580" s="173">
        <f>O580*H580</f>
        <v>0</v>
      </c>
      <c r="Q580" s="173">
        <v>0</v>
      </c>
      <c r="R580" s="173">
        <f>Q580*H580</f>
        <v>0</v>
      </c>
      <c r="S580" s="173">
        <v>4.0000000000000001E-3</v>
      </c>
      <c r="T580" s="174">
        <f>S580*H580</f>
        <v>0.30554799999999999</v>
      </c>
      <c r="AR580" s="17" t="s">
        <v>234</v>
      </c>
      <c r="AT580" s="17" t="s">
        <v>147</v>
      </c>
      <c r="AU580" s="17" t="s">
        <v>81</v>
      </c>
      <c r="AY580" s="17" t="s">
        <v>144</v>
      </c>
      <c r="BE580" s="175">
        <f>IF(N580="základní",J580,0)</f>
        <v>0</v>
      </c>
      <c r="BF580" s="175">
        <f>IF(N580="snížená",J580,0)</f>
        <v>0</v>
      </c>
      <c r="BG580" s="175">
        <f>IF(N580="zákl. přenesená",J580,0)</f>
        <v>0</v>
      </c>
      <c r="BH580" s="175">
        <f>IF(N580="sníž. přenesená",J580,0)</f>
        <v>0</v>
      </c>
      <c r="BI580" s="175">
        <f>IF(N580="nulová",J580,0)</f>
        <v>0</v>
      </c>
      <c r="BJ580" s="17" t="s">
        <v>78</v>
      </c>
      <c r="BK580" s="175">
        <f>ROUND(I580*H580,2)</f>
        <v>0</v>
      </c>
      <c r="BL580" s="17" t="s">
        <v>234</v>
      </c>
      <c r="BM580" s="17" t="s">
        <v>1020</v>
      </c>
    </row>
    <row r="581" spans="2:65" s="12" customFormat="1">
      <c r="B581" s="186"/>
      <c r="D581" s="187" t="s">
        <v>154</v>
      </c>
      <c r="E581" s="188" t="s">
        <v>3</v>
      </c>
      <c r="F581" s="189" t="s">
        <v>1021</v>
      </c>
      <c r="H581" s="190" t="s">
        <v>3</v>
      </c>
      <c r="I581" s="191"/>
      <c r="L581" s="186"/>
      <c r="M581" s="192"/>
      <c r="N581" s="193"/>
      <c r="O581" s="193"/>
      <c r="P581" s="193"/>
      <c r="Q581" s="193"/>
      <c r="R581" s="193"/>
      <c r="S581" s="193"/>
      <c r="T581" s="194"/>
      <c r="AT581" s="190" t="s">
        <v>154</v>
      </c>
      <c r="AU581" s="190" t="s">
        <v>81</v>
      </c>
      <c r="AV581" s="12" t="s">
        <v>78</v>
      </c>
      <c r="AW581" s="12" t="s">
        <v>34</v>
      </c>
      <c r="AX581" s="12" t="s">
        <v>71</v>
      </c>
      <c r="AY581" s="190" t="s">
        <v>144</v>
      </c>
    </row>
    <row r="582" spans="2:65" s="11" customFormat="1">
      <c r="B582" s="176"/>
      <c r="D582" s="187" t="s">
        <v>154</v>
      </c>
      <c r="E582" s="185" t="s">
        <v>3</v>
      </c>
      <c r="F582" s="195" t="s">
        <v>1022</v>
      </c>
      <c r="H582" s="196">
        <v>47.551000000000002</v>
      </c>
      <c r="I582" s="181"/>
      <c r="L582" s="176"/>
      <c r="M582" s="182"/>
      <c r="N582" s="183"/>
      <c r="O582" s="183"/>
      <c r="P582" s="183"/>
      <c r="Q582" s="183"/>
      <c r="R582" s="183"/>
      <c r="S582" s="183"/>
      <c r="T582" s="184"/>
      <c r="AT582" s="185" t="s">
        <v>154</v>
      </c>
      <c r="AU582" s="185" t="s">
        <v>81</v>
      </c>
      <c r="AV582" s="11" t="s">
        <v>81</v>
      </c>
      <c r="AW582" s="11" t="s">
        <v>34</v>
      </c>
      <c r="AX582" s="11" t="s">
        <v>71</v>
      </c>
      <c r="AY582" s="185" t="s">
        <v>144</v>
      </c>
    </row>
    <row r="583" spans="2:65" s="11" customFormat="1">
      <c r="B583" s="176"/>
      <c r="D583" s="187" t="s">
        <v>154</v>
      </c>
      <c r="E583" s="185" t="s">
        <v>3</v>
      </c>
      <c r="F583" s="195" t="s">
        <v>1023</v>
      </c>
      <c r="H583" s="196">
        <v>28.835999999999999</v>
      </c>
      <c r="I583" s="181"/>
      <c r="L583" s="176"/>
      <c r="M583" s="182"/>
      <c r="N583" s="183"/>
      <c r="O583" s="183"/>
      <c r="P583" s="183"/>
      <c r="Q583" s="183"/>
      <c r="R583" s="183"/>
      <c r="S583" s="183"/>
      <c r="T583" s="184"/>
      <c r="AT583" s="185" t="s">
        <v>154</v>
      </c>
      <c r="AU583" s="185" t="s">
        <v>81</v>
      </c>
      <c r="AV583" s="11" t="s">
        <v>81</v>
      </c>
      <c r="AW583" s="11" t="s">
        <v>34</v>
      </c>
      <c r="AX583" s="11" t="s">
        <v>71</v>
      </c>
      <c r="AY583" s="185" t="s">
        <v>144</v>
      </c>
    </row>
    <row r="584" spans="2:65" s="13" customFormat="1">
      <c r="B584" s="197"/>
      <c r="D584" s="177" t="s">
        <v>154</v>
      </c>
      <c r="E584" s="198" t="s">
        <v>3</v>
      </c>
      <c r="F584" s="199" t="s">
        <v>201</v>
      </c>
      <c r="H584" s="200">
        <v>76.387</v>
      </c>
      <c r="I584" s="201"/>
      <c r="L584" s="197"/>
      <c r="M584" s="202"/>
      <c r="N584" s="203"/>
      <c r="O584" s="203"/>
      <c r="P584" s="203"/>
      <c r="Q584" s="203"/>
      <c r="R584" s="203"/>
      <c r="S584" s="203"/>
      <c r="T584" s="204"/>
      <c r="AT584" s="205" t="s">
        <v>154</v>
      </c>
      <c r="AU584" s="205" t="s">
        <v>81</v>
      </c>
      <c r="AV584" s="13" t="s">
        <v>152</v>
      </c>
      <c r="AW584" s="13" t="s">
        <v>34</v>
      </c>
      <c r="AX584" s="13" t="s">
        <v>78</v>
      </c>
      <c r="AY584" s="205" t="s">
        <v>144</v>
      </c>
    </row>
    <row r="585" spans="2:65" s="1" customFormat="1" ht="22.5" customHeight="1">
      <c r="B585" s="163"/>
      <c r="C585" s="164" t="s">
        <v>1024</v>
      </c>
      <c r="D585" s="164" t="s">
        <v>147</v>
      </c>
      <c r="E585" s="165" t="s">
        <v>1025</v>
      </c>
      <c r="F585" s="166" t="s">
        <v>1026</v>
      </c>
      <c r="G585" s="167" t="s">
        <v>169</v>
      </c>
      <c r="H585" s="168">
        <v>76.387</v>
      </c>
      <c r="I585" s="169"/>
      <c r="J585" s="170">
        <f>ROUND(I585*H585,2)</f>
        <v>0</v>
      </c>
      <c r="K585" s="166" t="s">
        <v>151</v>
      </c>
      <c r="L585" s="34"/>
      <c r="M585" s="171" t="s">
        <v>3</v>
      </c>
      <c r="N585" s="172" t="s">
        <v>42</v>
      </c>
      <c r="O585" s="35"/>
      <c r="P585" s="173">
        <f>O585*H585</f>
        <v>0</v>
      </c>
      <c r="Q585" s="173">
        <v>0</v>
      </c>
      <c r="R585" s="173">
        <f>Q585*H585</f>
        <v>0</v>
      </c>
      <c r="S585" s="173">
        <v>2E-3</v>
      </c>
      <c r="T585" s="174">
        <f>S585*H585</f>
        <v>0.15277399999999999</v>
      </c>
      <c r="AR585" s="17" t="s">
        <v>234</v>
      </c>
      <c r="AT585" s="17" t="s">
        <v>147</v>
      </c>
      <c r="AU585" s="17" t="s">
        <v>81</v>
      </c>
      <c r="AY585" s="17" t="s">
        <v>144</v>
      </c>
      <c r="BE585" s="175">
        <f>IF(N585="základní",J585,0)</f>
        <v>0</v>
      </c>
      <c r="BF585" s="175">
        <f>IF(N585="snížená",J585,0)</f>
        <v>0</v>
      </c>
      <c r="BG585" s="175">
        <f>IF(N585="zákl. přenesená",J585,0)</f>
        <v>0</v>
      </c>
      <c r="BH585" s="175">
        <f>IF(N585="sníž. přenesená",J585,0)</f>
        <v>0</v>
      </c>
      <c r="BI585" s="175">
        <f>IF(N585="nulová",J585,0)</f>
        <v>0</v>
      </c>
      <c r="BJ585" s="17" t="s">
        <v>78</v>
      </c>
      <c r="BK585" s="175">
        <f>ROUND(I585*H585,2)</f>
        <v>0</v>
      </c>
      <c r="BL585" s="17" t="s">
        <v>234</v>
      </c>
      <c r="BM585" s="17" t="s">
        <v>1027</v>
      </c>
    </row>
    <row r="586" spans="2:65" s="1" customFormat="1" ht="22.5" customHeight="1">
      <c r="B586" s="163"/>
      <c r="C586" s="164" t="s">
        <v>1028</v>
      </c>
      <c r="D586" s="164" t="s">
        <v>147</v>
      </c>
      <c r="E586" s="165" t="s">
        <v>1029</v>
      </c>
      <c r="F586" s="166" t="s">
        <v>1030</v>
      </c>
      <c r="G586" s="167" t="s">
        <v>179</v>
      </c>
      <c r="H586" s="168">
        <v>1</v>
      </c>
      <c r="I586" s="169"/>
      <c r="J586" s="170">
        <f>ROUND(I586*H586,2)</f>
        <v>0</v>
      </c>
      <c r="K586" s="166" t="s">
        <v>3</v>
      </c>
      <c r="L586" s="34"/>
      <c r="M586" s="171" t="s">
        <v>3</v>
      </c>
      <c r="N586" s="221" t="s">
        <v>42</v>
      </c>
      <c r="O586" s="222"/>
      <c r="P586" s="223">
        <f>O586*H586</f>
        <v>0</v>
      </c>
      <c r="Q586" s="223">
        <v>0</v>
      </c>
      <c r="R586" s="223">
        <f>Q586*H586</f>
        <v>0</v>
      </c>
      <c r="S586" s="223">
        <v>0</v>
      </c>
      <c r="T586" s="224">
        <f>S586*H586</f>
        <v>0</v>
      </c>
      <c r="AR586" s="17" t="s">
        <v>234</v>
      </c>
      <c r="AT586" s="17" t="s">
        <v>147</v>
      </c>
      <c r="AU586" s="17" t="s">
        <v>81</v>
      </c>
      <c r="AY586" s="17" t="s">
        <v>144</v>
      </c>
      <c r="BE586" s="175">
        <f>IF(N586="základní",J586,0)</f>
        <v>0</v>
      </c>
      <c r="BF586" s="175">
        <f>IF(N586="snížená",J586,0)</f>
        <v>0</v>
      </c>
      <c r="BG586" s="175">
        <f>IF(N586="zákl. přenesená",J586,0)</f>
        <v>0</v>
      </c>
      <c r="BH586" s="175">
        <f>IF(N586="sníž. přenesená",J586,0)</f>
        <v>0</v>
      </c>
      <c r="BI586" s="175">
        <f>IF(N586="nulová",J586,0)</f>
        <v>0</v>
      </c>
      <c r="BJ586" s="17" t="s">
        <v>78</v>
      </c>
      <c r="BK586" s="175">
        <f>ROUND(I586*H586,2)</f>
        <v>0</v>
      </c>
      <c r="BL586" s="17" t="s">
        <v>234</v>
      </c>
      <c r="BM586" s="17" t="s">
        <v>1031</v>
      </c>
    </row>
    <row r="587" spans="2:65" s="1" customFormat="1" ht="6.95" customHeight="1">
      <c r="B587" s="49"/>
      <c r="C587" s="50"/>
      <c r="D587" s="50"/>
      <c r="E587" s="50"/>
      <c r="F587" s="50"/>
      <c r="G587" s="50"/>
      <c r="H587" s="50"/>
      <c r="I587" s="116"/>
      <c r="J587" s="50"/>
      <c r="K587" s="50"/>
      <c r="L587" s="34"/>
    </row>
  </sheetData>
  <autoFilter ref="C103:K103"/>
  <mergeCells count="9">
    <mergeCell ref="E94:H94"/>
    <mergeCell ref="E96:H9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10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34"/>
      <c r="C1" s="234"/>
      <c r="D1" s="233" t="s">
        <v>1</v>
      </c>
      <c r="E1" s="234"/>
      <c r="F1" s="235" t="s">
        <v>1199</v>
      </c>
      <c r="G1" s="357" t="s">
        <v>1200</v>
      </c>
      <c r="H1" s="357"/>
      <c r="I1" s="239"/>
      <c r="J1" s="235" t="s">
        <v>1201</v>
      </c>
      <c r="K1" s="233" t="s">
        <v>90</v>
      </c>
      <c r="L1" s="235" t="s">
        <v>1202</v>
      </c>
      <c r="M1" s="235"/>
      <c r="N1" s="235"/>
      <c r="O1" s="235"/>
      <c r="P1" s="235"/>
      <c r="Q1" s="235"/>
      <c r="R1" s="235"/>
      <c r="S1" s="235"/>
      <c r="T1" s="235"/>
      <c r="U1" s="231"/>
      <c r="V1" s="231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19" t="s">
        <v>6</v>
      </c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7" t="s">
        <v>84</v>
      </c>
    </row>
    <row r="3" spans="1:70" ht="6.95" customHeight="1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91</v>
      </c>
      <c r="E4" s="22"/>
      <c r="F4" s="22"/>
      <c r="G4" s="22"/>
      <c r="H4" s="22"/>
      <c r="I4" s="94"/>
      <c r="J4" s="22"/>
      <c r="K4" s="24"/>
      <c r="M4" s="25" t="s">
        <v>11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>
      <c r="B6" s="21"/>
      <c r="C6" s="22"/>
      <c r="D6" s="30" t="s">
        <v>17</v>
      </c>
      <c r="E6" s="22"/>
      <c r="F6" s="22"/>
      <c r="G6" s="22"/>
      <c r="H6" s="22"/>
      <c r="I6" s="94"/>
      <c r="J6" s="22"/>
      <c r="K6" s="24"/>
    </row>
    <row r="7" spans="1:70" ht="22.5" customHeight="1">
      <c r="B7" s="21"/>
      <c r="C7" s="22"/>
      <c r="D7" s="22"/>
      <c r="E7" s="358" t="str">
        <f>'Rekapitulace stavby'!K6</f>
        <v>Rekonstrukce dílen FVTM, Za válcovnou 2016/0022</v>
      </c>
      <c r="F7" s="349"/>
      <c r="G7" s="349"/>
      <c r="H7" s="349"/>
      <c r="I7" s="94"/>
      <c r="J7" s="22"/>
      <c r="K7" s="24"/>
    </row>
    <row r="8" spans="1:70" s="1" customFormat="1" ht="15">
      <c r="B8" s="34"/>
      <c r="C8" s="35"/>
      <c r="D8" s="30" t="s">
        <v>92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>
      <c r="B9" s="34"/>
      <c r="C9" s="35"/>
      <c r="D9" s="35"/>
      <c r="E9" s="359" t="s">
        <v>1032</v>
      </c>
      <c r="F9" s="334"/>
      <c r="G9" s="334"/>
      <c r="H9" s="334"/>
      <c r="I9" s="9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85</v>
      </c>
      <c r="G11" s="35"/>
      <c r="H11" s="35"/>
      <c r="I11" s="96" t="s">
        <v>20</v>
      </c>
      <c r="J11" s="28" t="s">
        <v>94</v>
      </c>
      <c r="K11" s="38"/>
    </row>
    <row r="12" spans="1:70" s="1" customFormat="1" ht="14.45" customHeight="1">
      <c r="B12" s="34"/>
      <c r="C12" s="35"/>
      <c r="D12" s="30" t="s">
        <v>21</v>
      </c>
      <c r="E12" s="35"/>
      <c r="F12" s="28" t="s">
        <v>22</v>
      </c>
      <c r="G12" s="35"/>
      <c r="H12" s="35"/>
      <c r="I12" s="96" t="s">
        <v>23</v>
      </c>
      <c r="J12" s="97" t="str">
        <f>'Rekapitulace stavby'!AN8</f>
        <v>9. 7. 2016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>
      <c r="B14" s="34"/>
      <c r="C14" s="35"/>
      <c r="D14" s="30" t="s">
        <v>25</v>
      </c>
      <c r="E14" s="35"/>
      <c r="F14" s="35"/>
      <c r="G14" s="35"/>
      <c r="H14" s="35"/>
      <c r="I14" s="96" t="s">
        <v>26</v>
      </c>
      <c r="J14" s="28" t="s">
        <v>3</v>
      </c>
      <c r="K14" s="38"/>
    </row>
    <row r="15" spans="1:70" s="1" customFormat="1" ht="18" customHeight="1">
      <c r="B15" s="34"/>
      <c r="C15" s="35"/>
      <c r="D15" s="35"/>
      <c r="E15" s="28" t="s">
        <v>28</v>
      </c>
      <c r="F15" s="35"/>
      <c r="G15" s="35"/>
      <c r="H15" s="35"/>
      <c r="I15" s="96" t="s">
        <v>29</v>
      </c>
      <c r="J15" s="28" t="s">
        <v>3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>
      <c r="B17" s="34"/>
      <c r="C17" s="35"/>
      <c r="D17" s="30" t="s">
        <v>30</v>
      </c>
      <c r="E17" s="35"/>
      <c r="F17" s="35"/>
      <c r="G17" s="35"/>
      <c r="H17" s="35"/>
      <c r="I17" s="96" t="s">
        <v>26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29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>
      <c r="B20" s="34"/>
      <c r="C20" s="35"/>
      <c r="D20" s="30" t="s">
        <v>32</v>
      </c>
      <c r="E20" s="35"/>
      <c r="F20" s="35"/>
      <c r="G20" s="35"/>
      <c r="H20" s="35"/>
      <c r="I20" s="96" t="s">
        <v>26</v>
      </c>
      <c r="J20" s="28" t="s">
        <v>3</v>
      </c>
      <c r="K20" s="38"/>
    </row>
    <row r="21" spans="2:11" s="1" customFormat="1" ht="18" customHeight="1">
      <c r="B21" s="34"/>
      <c r="C21" s="35"/>
      <c r="D21" s="35"/>
      <c r="E21" s="28" t="s">
        <v>33</v>
      </c>
      <c r="F21" s="35"/>
      <c r="G21" s="35"/>
      <c r="H21" s="35"/>
      <c r="I21" s="96" t="s">
        <v>29</v>
      </c>
      <c r="J21" s="28" t="s">
        <v>3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>
      <c r="B23" s="34"/>
      <c r="C23" s="35"/>
      <c r="D23" s="30" t="s">
        <v>35</v>
      </c>
      <c r="E23" s="35"/>
      <c r="F23" s="35"/>
      <c r="G23" s="35"/>
      <c r="H23" s="35"/>
      <c r="I23" s="95"/>
      <c r="J23" s="35"/>
      <c r="K23" s="38"/>
    </row>
    <row r="24" spans="2:11" s="6" customFormat="1" ht="48.75" customHeight="1">
      <c r="B24" s="98"/>
      <c r="C24" s="99"/>
      <c r="D24" s="99"/>
      <c r="E24" s="352" t="s">
        <v>36</v>
      </c>
      <c r="F24" s="360"/>
      <c r="G24" s="360"/>
      <c r="H24" s="360"/>
      <c r="I24" s="100"/>
      <c r="J24" s="99"/>
      <c r="K24" s="101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102"/>
      <c r="J26" s="61"/>
      <c r="K26" s="103"/>
    </row>
    <row r="27" spans="2:11" s="1" customFormat="1" ht="25.35" customHeight="1">
      <c r="B27" s="34"/>
      <c r="C27" s="35"/>
      <c r="D27" s="104" t="s">
        <v>37</v>
      </c>
      <c r="E27" s="35"/>
      <c r="F27" s="35"/>
      <c r="G27" s="35"/>
      <c r="H27" s="35"/>
      <c r="I27" s="95"/>
      <c r="J27" s="105">
        <f>ROUND(J89,2)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102"/>
      <c r="J28" s="61"/>
      <c r="K28" s="103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106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7">
        <f>ROUND(SUM(BE89:BE190), 2)</f>
        <v>0</v>
      </c>
      <c r="G30" s="35"/>
      <c r="H30" s="35"/>
      <c r="I30" s="108">
        <v>0.21</v>
      </c>
      <c r="J30" s="107">
        <f>ROUND(ROUND((SUM(BE89:BE190)),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7">
        <f>ROUND(SUM(BF89:BF190), 2)</f>
        <v>0</v>
      </c>
      <c r="G31" s="35"/>
      <c r="H31" s="35"/>
      <c r="I31" s="108">
        <v>0.15</v>
      </c>
      <c r="J31" s="107">
        <f>ROUND(ROUND((SUM(BF89:BF190)),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7">
        <f>ROUND(SUM(BG89:BG190), 2)</f>
        <v>0</v>
      </c>
      <c r="G32" s="35"/>
      <c r="H32" s="35"/>
      <c r="I32" s="108">
        <v>0.21</v>
      </c>
      <c r="J32" s="107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7">
        <f>ROUND(SUM(BH89:BH190), 2)</f>
        <v>0</v>
      </c>
      <c r="G33" s="35"/>
      <c r="H33" s="35"/>
      <c r="I33" s="108">
        <v>0.15</v>
      </c>
      <c r="J33" s="107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7">
        <f>ROUND(SUM(BI89:BI190), 2)</f>
        <v>0</v>
      </c>
      <c r="G34" s="35"/>
      <c r="H34" s="35"/>
      <c r="I34" s="108">
        <v>0</v>
      </c>
      <c r="J34" s="107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>
      <c r="B36" s="34"/>
      <c r="C36" s="109"/>
      <c r="D36" s="110" t="s">
        <v>47</v>
      </c>
      <c r="E36" s="65"/>
      <c r="F36" s="65"/>
      <c r="G36" s="111" t="s">
        <v>48</v>
      </c>
      <c r="H36" s="112" t="s">
        <v>49</v>
      </c>
      <c r="I36" s="113"/>
      <c r="J36" s="114">
        <f>SUM(J27:J34)</f>
        <v>0</v>
      </c>
      <c r="K36" s="115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16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117"/>
      <c r="J41" s="53"/>
      <c r="K41" s="118"/>
    </row>
    <row r="42" spans="2:11" s="1" customFormat="1" ht="36.950000000000003" customHeight="1">
      <c r="B42" s="34"/>
      <c r="C42" s="23" t="s">
        <v>95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>
      <c r="B44" s="34"/>
      <c r="C44" s="30" t="s">
        <v>17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>
      <c r="B45" s="34"/>
      <c r="C45" s="35"/>
      <c r="D45" s="35"/>
      <c r="E45" s="358" t="str">
        <f>E7</f>
        <v>Rekonstrukce dílen FVTM, Za válcovnou 2016/0022</v>
      </c>
      <c r="F45" s="334"/>
      <c r="G45" s="334"/>
      <c r="H45" s="334"/>
      <c r="I45" s="95"/>
      <c r="J45" s="35"/>
      <c r="K45" s="38"/>
    </row>
    <row r="46" spans="2:11" s="1" customFormat="1" ht="14.45" customHeight="1">
      <c r="B46" s="34"/>
      <c r="C46" s="30" t="s">
        <v>92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>
      <c r="B47" s="34"/>
      <c r="C47" s="35"/>
      <c r="D47" s="35"/>
      <c r="E47" s="359" t="str">
        <f>E9</f>
        <v>02 - Nájezd</v>
      </c>
      <c r="F47" s="334"/>
      <c r="G47" s="334"/>
      <c r="H47" s="334"/>
      <c r="I47" s="9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>
      <c r="B49" s="34"/>
      <c r="C49" s="30" t="s">
        <v>21</v>
      </c>
      <c r="D49" s="35"/>
      <c r="E49" s="35"/>
      <c r="F49" s="28" t="str">
        <f>F12</f>
        <v>Ústí nad Labem</v>
      </c>
      <c r="G49" s="35"/>
      <c r="H49" s="35"/>
      <c r="I49" s="96" t="s">
        <v>23</v>
      </c>
      <c r="J49" s="97" t="str">
        <f>IF(J12="","",J12)</f>
        <v>9. 7. 2016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>
      <c r="B51" s="34"/>
      <c r="C51" s="30" t="s">
        <v>25</v>
      </c>
      <c r="D51" s="35"/>
      <c r="E51" s="35"/>
      <c r="F51" s="28" t="str">
        <f>E15</f>
        <v>UJEP v Ústí nad Labem</v>
      </c>
      <c r="G51" s="35"/>
      <c r="H51" s="35"/>
      <c r="I51" s="96" t="s">
        <v>32</v>
      </c>
      <c r="J51" s="28" t="str">
        <f>E21</f>
        <v>Projekty CZ, s.r.o.</v>
      </c>
      <c r="K51" s="38"/>
    </row>
    <row r="52" spans="2:47" s="1" customFormat="1" ht="14.45" customHeight="1">
      <c r="B52" s="34"/>
      <c r="C52" s="30" t="s">
        <v>30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>
      <c r="B54" s="34"/>
      <c r="C54" s="119" t="s">
        <v>96</v>
      </c>
      <c r="D54" s="109"/>
      <c r="E54" s="109"/>
      <c r="F54" s="109"/>
      <c r="G54" s="109"/>
      <c r="H54" s="109"/>
      <c r="I54" s="120"/>
      <c r="J54" s="121" t="s">
        <v>97</v>
      </c>
      <c r="K54" s="122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>
      <c r="B56" s="34"/>
      <c r="C56" s="123" t="s">
        <v>98</v>
      </c>
      <c r="D56" s="35"/>
      <c r="E56" s="35"/>
      <c r="F56" s="35"/>
      <c r="G56" s="35"/>
      <c r="H56" s="35"/>
      <c r="I56" s="95"/>
      <c r="J56" s="105">
        <f>J89</f>
        <v>0</v>
      </c>
      <c r="K56" s="38"/>
      <c r="AU56" s="17" t="s">
        <v>99</v>
      </c>
    </row>
    <row r="57" spans="2:47" s="7" customFormat="1" ht="24.95" customHeight="1">
      <c r="B57" s="124"/>
      <c r="C57" s="125"/>
      <c r="D57" s="126" t="s">
        <v>100</v>
      </c>
      <c r="E57" s="127"/>
      <c r="F57" s="127"/>
      <c r="G57" s="127"/>
      <c r="H57" s="127"/>
      <c r="I57" s="128"/>
      <c r="J57" s="129">
        <f>J90</f>
        <v>0</v>
      </c>
      <c r="K57" s="130"/>
    </row>
    <row r="58" spans="2:47" s="8" customFormat="1" ht="19.899999999999999" customHeight="1">
      <c r="B58" s="131"/>
      <c r="C58" s="132"/>
      <c r="D58" s="133" t="s">
        <v>1033</v>
      </c>
      <c r="E58" s="134"/>
      <c r="F58" s="134"/>
      <c r="G58" s="134"/>
      <c r="H58" s="134"/>
      <c r="I58" s="135"/>
      <c r="J58" s="136">
        <f>J91</f>
        <v>0</v>
      </c>
      <c r="K58" s="137"/>
    </row>
    <row r="59" spans="2:47" s="8" customFormat="1" ht="19.899999999999999" customHeight="1">
      <c r="B59" s="131"/>
      <c r="C59" s="132"/>
      <c r="D59" s="133" t="s">
        <v>1034</v>
      </c>
      <c r="E59" s="134"/>
      <c r="F59" s="134"/>
      <c r="G59" s="134"/>
      <c r="H59" s="134"/>
      <c r="I59" s="135"/>
      <c r="J59" s="136">
        <f>J100</f>
        <v>0</v>
      </c>
      <c r="K59" s="137"/>
    </row>
    <row r="60" spans="2:47" s="8" customFormat="1" ht="19.899999999999999" customHeight="1">
      <c r="B60" s="131"/>
      <c r="C60" s="132"/>
      <c r="D60" s="133" t="s">
        <v>101</v>
      </c>
      <c r="E60" s="134"/>
      <c r="F60" s="134"/>
      <c r="G60" s="134"/>
      <c r="H60" s="134"/>
      <c r="I60" s="135"/>
      <c r="J60" s="136">
        <f>J112</f>
        <v>0</v>
      </c>
      <c r="K60" s="137"/>
    </row>
    <row r="61" spans="2:47" s="8" customFormat="1" ht="19.899999999999999" customHeight="1">
      <c r="B61" s="131"/>
      <c r="C61" s="132"/>
      <c r="D61" s="133" t="s">
        <v>102</v>
      </c>
      <c r="E61" s="134"/>
      <c r="F61" s="134"/>
      <c r="G61" s="134"/>
      <c r="H61" s="134"/>
      <c r="I61" s="135"/>
      <c r="J61" s="136">
        <f>J115</f>
        <v>0</v>
      </c>
      <c r="K61" s="137"/>
    </row>
    <row r="62" spans="2:47" s="8" customFormat="1" ht="19.899999999999999" customHeight="1">
      <c r="B62" s="131"/>
      <c r="C62" s="132"/>
      <c r="D62" s="133" t="s">
        <v>1035</v>
      </c>
      <c r="E62" s="134"/>
      <c r="F62" s="134"/>
      <c r="G62" s="134"/>
      <c r="H62" s="134"/>
      <c r="I62" s="135"/>
      <c r="J62" s="136">
        <f>J129</f>
        <v>0</v>
      </c>
      <c r="K62" s="137"/>
    </row>
    <row r="63" spans="2:47" s="8" customFormat="1" ht="19.899999999999999" customHeight="1">
      <c r="B63" s="131"/>
      <c r="C63" s="132"/>
      <c r="D63" s="133" t="s">
        <v>105</v>
      </c>
      <c r="E63" s="134"/>
      <c r="F63" s="134"/>
      <c r="G63" s="134"/>
      <c r="H63" s="134"/>
      <c r="I63" s="135"/>
      <c r="J63" s="136">
        <f>J142</f>
        <v>0</v>
      </c>
      <c r="K63" s="137"/>
    </row>
    <row r="64" spans="2:47" s="8" customFormat="1" ht="19.899999999999999" customHeight="1">
      <c r="B64" s="131"/>
      <c r="C64" s="132"/>
      <c r="D64" s="133" t="s">
        <v>108</v>
      </c>
      <c r="E64" s="134"/>
      <c r="F64" s="134"/>
      <c r="G64" s="134"/>
      <c r="H64" s="134"/>
      <c r="I64" s="135"/>
      <c r="J64" s="136">
        <f>J145</f>
        <v>0</v>
      </c>
      <c r="K64" s="137"/>
    </row>
    <row r="65" spans="2:12" s="8" customFormat="1" ht="19.899999999999999" customHeight="1">
      <c r="B65" s="131"/>
      <c r="C65" s="132"/>
      <c r="D65" s="133" t="s">
        <v>109</v>
      </c>
      <c r="E65" s="134"/>
      <c r="F65" s="134"/>
      <c r="G65" s="134"/>
      <c r="H65" s="134"/>
      <c r="I65" s="135"/>
      <c r="J65" s="136">
        <f>J171</f>
        <v>0</v>
      </c>
      <c r="K65" s="137"/>
    </row>
    <row r="66" spans="2:12" s="8" customFormat="1" ht="19.899999999999999" customHeight="1">
      <c r="B66" s="131"/>
      <c r="C66" s="132"/>
      <c r="D66" s="133" t="s">
        <v>110</v>
      </c>
      <c r="E66" s="134"/>
      <c r="F66" s="134"/>
      <c r="G66" s="134"/>
      <c r="H66" s="134"/>
      <c r="I66" s="135"/>
      <c r="J66" s="136">
        <f>J176</f>
        <v>0</v>
      </c>
      <c r="K66" s="137"/>
    </row>
    <row r="67" spans="2:12" s="8" customFormat="1" ht="19.899999999999999" customHeight="1">
      <c r="B67" s="131"/>
      <c r="C67" s="132"/>
      <c r="D67" s="133" t="s">
        <v>111</v>
      </c>
      <c r="E67" s="134"/>
      <c r="F67" s="134"/>
      <c r="G67" s="134"/>
      <c r="H67" s="134"/>
      <c r="I67" s="135"/>
      <c r="J67" s="136">
        <f>J182</f>
        <v>0</v>
      </c>
      <c r="K67" s="137"/>
    </row>
    <row r="68" spans="2:12" s="7" customFormat="1" ht="24.95" customHeight="1">
      <c r="B68" s="124"/>
      <c r="C68" s="125"/>
      <c r="D68" s="126" t="s">
        <v>112</v>
      </c>
      <c r="E68" s="127"/>
      <c r="F68" s="127"/>
      <c r="G68" s="127"/>
      <c r="H68" s="127"/>
      <c r="I68" s="128"/>
      <c r="J68" s="129">
        <f>J184</f>
        <v>0</v>
      </c>
      <c r="K68" s="130"/>
    </row>
    <row r="69" spans="2:12" s="8" customFormat="1" ht="19.899999999999999" customHeight="1">
      <c r="B69" s="131"/>
      <c r="C69" s="132"/>
      <c r="D69" s="133" t="s">
        <v>125</v>
      </c>
      <c r="E69" s="134"/>
      <c r="F69" s="134"/>
      <c r="G69" s="134"/>
      <c r="H69" s="134"/>
      <c r="I69" s="135"/>
      <c r="J69" s="136">
        <f>J185</f>
        <v>0</v>
      </c>
      <c r="K69" s="137"/>
    </row>
    <row r="70" spans="2:12" s="1" customFormat="1" ht="21.75" customHeight="1">
      <c r="B70" s="34"/>
      <c r="C70" s="35"/>
      <c r="D70" s="35"/>
      <c r="E70" s="35"/>
      <c r="F70" s="35"/>
      <c r="G70" s="35"/>
      <c r="H70" s="35"/>
      <c r="I70" s="95"/>
      <c r="J70" s="35"/>
      <c r="K70" s="38"/>
    </row>
    <row r="71" spans="2:12" s="1" customFormat="1" ht="6.95" customHeight="1">
      <c r="B71" s="49"/>
      <c r="C71" s="50"/>
      <c r="D71" s="50"/>
      <c r="E71" s="50"/>
      <c r="F71" s="50"/>
      <c r="G71" s="50"/>
      <c r="H71" s="50"/>
      <c r="I71" s="116"/>
      <c r="J71" s="50"/>
      <c r="K71" s="51"/>
    </row>
    <row r="75" spans="2:12" s="1" customFormat="1" ht="6.95" customHeight="1">
      <c r="B75" s="52"/>
      <c r="C75" s="53"/>
      <c r="D75" s="53"/>
      <c r="E75" s="53"/>
      <c r="F75" s="53"/>
      <c r="G75" s="53"/>
      <c r="H75" s="53"/>
      <c r="I75" s="117"/>
      <c r="J75" s="53"/>
      <c r="K75" s="53"/>
      <c r="L75" s="34"/>
    </row>
    <row r="76" spans="2:12" s="1" customFormat="1" ht="36.950000000000003" customHeight="1">
      <c r="B76" s="34"/>
      <c r="C76" s="54" t="s">
        <v>128</v>
      </c>
      <c r="L76" s="34"/>
    </row>
    <row r="77" spans="2:12" s="1" customFormat="1" ht="6.95" customHeight="1">
      <c r="B77" s="34"/>
      <c r="L77" s="34"/>
    </row>
    <row r="78" spans="2:12" s="1" customFormat="1" ht="14.45" customHeight="1">
      <c r="B78" s="34"/>
      <c r="C78" s="56" t="s">
        <v>17</v>
      </c>
      <c r="L78" s="34"/>
    </row>
    <row r="79" spans="2:12" s="1" customFormat="1" ht="22.5" customHeight="1">
      <c r="B79" s="34"/>
      <c r="E79" s="356" t="str">
        <f>E7</f>
        <v>Rekonstrukce dílen FVTM, Za válcovnou 2016/0022</v>
      </c>
      <c r="F79" s="329"/>
      <c r="G79" s="329"/>
      <c r="H79" s="329"/>
      <c r="L79" s="34"/>
    </row>
    <row r="80" spans="2:12" s="1" customFormat="1" ht="14.45" customHeight="1">
      <c r="B80" s="34"/>
      <c r="C80" s="56" t="s">
        <v>92</v>
      </c>
      <c r="L80" s="34"/>
    </row>
    <row r="81" spans="2:65" s="1" customFormat="1" ht="23.25" customHeight="1">
      <c r="B81" s="34"/>
      <c r="E81" s="326" t="str">
        <f>E9</f>
        <v>02 - Nájezd</v>
      </c>
      <c r="F81" s="329"/>
      <c r="G81" s="329"/>
      <c r="H81" s="329"/>
      <c r="L81" s="34"/>
    </row>
    <row r="82" spans="2:65" s="1" customFormat="1" ht="6.95" customHeight="1">
      <c r="B82" s="34"/>
      <c r="L82" s="34"/>
    </row>
    <row r="83" spans="2:65" s="1" customFormat="1" ht="18" customHeight="1">
      <c r="B83" s="34"/>
      <c r="C83" s="56" t="s">
        <v>21</v>
      </c>
      <c r="F83" s="138" t="str">
        <f>F12</f>
        <v>Ústí nad Labem</v>
      </c>
      <c r="I83" s="139" t="s">
        <v>23</v>
      </c>
      <c r="J83" s="60" t="str">
        <f>IF(J12="","",J12)</f>
        <v>9. 7. 2016</v>
      </c>
      <c r="L83" s="34"/>
    </row>
    <row r="84" spans="2:65" s="1" customFormat="1" ht="6.95" customHeight="1">
      <c r="B84" s="34"/>
      <c r="L84" s="34"/>
    </row>
    <row r="85" spans="2:65" s="1" customFormat="1" ht="15">
      <c r="B85" s="34"/>
      <c r="C85" s="56" t="s">
        <v>25</v>
      </c>
      <c r="F85" s="138" t="str">
        <f>E15</f>
        <v>UJEP v Ústí nad Labem</v>
      </c>
      <c r="I85" s="139" t="s">
        <v>32</v>
      </c>
      <c r="J85" s="138" t="str">
        <f>E21</f>
        <v>Projekty CZ, s.r.o.</v>
      </c>
      <c r="L85" s="34"/>
    </row>
    <row r="86" spans="2:65" s="1" customFormat="1" ht="14.45" customHeight="1">
      <c r="B86" s="34"/>
      <c r="C86" s="56" t="s">
        <v>30</v>
      </c>
      <c r="F86" s="138" t="str">
        <f>IF(E18="","",E18)</f>
        <v/>
      </c>
      <c r="L86" s="34"/>
    </row>
    <row r="87" spans="2:65" s="1" customFormat="1" ht="10.35" customHeight="1">
      <c r="B87" s="34"/>
      <c r="L87" s="34"/>
    </row>
    <row r="88" spans="2:65" s="9" customFormat="1" ht="29.25" customHeight="1">
      <c r="B88" s="140"/>
      <c r="C88" s="141" t="s">
        <v>129</v>
      </c>
      <c r="D88" s="142" t="s">
        <v>56</v>
      </c>
      <c r="E88" s="142" t="s">
        <v>52</v>
      </c>
      <c r="F88" s="142" t="s">
        <v>130</v>
      </c>
      <c r="G88" s="142" t="s">
        <v>131</v>
      </c>
      <c r="H88" s="142" t="s">
        <v>132</v>
      </c>
      <c r="I88" s="143" t="s">
        <v>133</v>
      </c>
      <c r="J88" s="142" t="s">
        <v>97</v>
      </c>
      <c r="K88" s="144" t="s">
        <v>134</v>
      </c>
      <c r="L88" s="140"/>
      <c r="M88" s="67" t="s">
        <v>135</v>
      </c>
      <c r="N88" s="68" t="s">
        <v>41</v>
      </c>
      <c r="O88" s="68" t="s">
        <v>136</v>
      </c>
      <c r="P88" s="68" t="s">
        <v>137</v>
      </c>
      <c r="Q88" s="68" t="s">
        <v>138</v>
      </c>
      <c r="R88" s="68" t="s">
        <v>139</v>
      </c>
      <c r="S88" s="68" t="s">
        <v>140</v>
      </c>
      <c r="T88" s="69" t="s">
        <v>141</v>
      </c>
    </row>
    <row r="89" spans="2:65" s="1" customFormat="1" ht="29.25" customHeight="1">
      <c r="B89" s="34"/>
      <c r="C89" s="71" t="s">
        <v>98</v>
      </c>
      <c r="J89" s="145">
        <f>BK89</f>
        <v>0</v>
      </c>
      <c r="L89" s="34"/>
      <c r="M89" s="70"/>
      <c r="N89" s="61"/>
      <c r="O89" s="61"/>
      <c r="P89" s="146">
        <f>P90+P184</f>
        <v>0</v>
      </c>
      <c r="Q89" s="61"/>
      <c r="R89" s="146">
        <f>R90+R184</f>
        <v>255.24439892999999</v>
      </c>
      <c r="S89" s="61"/>
      <c r="T89" s="147">
        <f>T90+T184</f>
        <v>11.853999999999999</v>
      </c>
      <c r="AT89" s="17" t="s">
        <v>70</v>
      </c>
      <c r="AU89" s="17" t="s">
        <v>99</v>
      </c>
      <c r="BK89" s="148">
        <f>BK90+BK184</f>
        <v>0</v>
      </c>
    </row>
    <row r="90" spans="2:65" s="10" customFormat="1" ht="37.35" customHeight="1">
      <c r="B90" s="149"/>
      <c r="D90" s="150" t="s">
        <v>70</v>
      </c>
      <c r="E90" s="151" t="s">
        <v>142</v>
      </c>
      <c r="F90" s="151" t="s">
        <v>143</v>
      </c>
      <c r="I90" s="152"/>
      <c r="J90" s="153">
        <f>BK90</f>
        <v>0</v>
      </c>
      <c r="L90" s="149"/>
      <c r="M90" s="154"/>
      <c r="N90" s="155"/>
      <c r="O90" s="155"/>
      <c r="P90" s="156">
        <f>P91+P100+P112+P115+P129+P142+P145+P171+P176+P182</f>
        <v>0</v>
      </c>
      <c r="Q90" s="155"/>
      <c r="R90" s="156">
        <f>R91+R100+R112+R115+R129+R142+R145+R171+R176+R182</f>
        <v>255.24104324999999</v>
      </c>
      <c r="S90" s="155"/>
      <c r="T90" s="157">
        <f>T91+T100+T112+T115+T129+T142+T145+T171+T176+T182</f>
        <v>11.853999999999999</v>
      </c>
      <c r="AR90" s="150" t="s">
        <v>78</v>
      </c>
      <c r="AT90" s="158" t="s">
        <v>70</v>
      </c>
      <c r="AU90" s="158" t="s">
        <v>71</v>
      </c>
      <c r="AY90" s="150" t="s">
        <v>144</v>
      </c>
      <c r="BK90" s="159">
        <f>BK91+BK100+BK112+BK115+BK129+BK142+BK145+BK171+BK176+BK182</f>
        <v>0</v>
      </c>
    </row>
    <row r="91" spans="2:65" s="10" customFormat="1" ht="19.899999999999999" customHeight="1">
      <c r="B91" s="149"/>
      <c r="D91" s="160" t="s">
        <v>70</v>
      </c>
      <c r="E91" s="161" t="s">
        <v>78</v>
      </c>
      <c r="F91" s="161" t="s">
        <v>1036</v>
      </c>
      <c r="I91" s="152"/>
      <c r="J91" s="162">
        <f>BK91</f>
        <v>0</v>
      </c>
      <c r="L91" s="149"/>
      <c r="M91" s="154"/>
      <c r="N91" s="155"/>
      <c r="O91" s="155"/>
      <c r="P91" s="156">
        <f>SUM(P92:P99)</f>
        <v>0</v>
      </c>
      <c r="Q91" s="155"/>
      <c r="R91" s="156">
        <f>SUM(R92:R99)</f>
        <v>7.5000000000000002E-4</v>
      </c>
      <c r="S91" s="155"/>
      <c r="T91" s="157">
        <f>SUM(T92:T99)</f>
        <v>0</v>
      </c>
      <c r="AR91" s="150" t="s">
        <v>78</v>
      </c>
      <c r="AT91" s="158" t="s">
        <v>70</v>
      </c>
      <c r="AU91" s="158" t="s">
        <v>78</v>
      </c>
      <c r="AY91" s="150" t="s">
        <v>144</v>
      </c>
      <c r="BK91" s="159">
        <f>SUM(BK92:BK99)</f>
        <v>0</v>
      </c>
    </row>
    <row r="92" spans="2:65" s="1" customFormat="1" ht="31.5" customHeight="1">
      <c r="B92" s="163"/>
      <c r="C92" s="164" t="s">
        <v>78</v>
      </c>
      <c r="D92" s="164" t="s">
        <v>147</v>
      </c>
      <c r="E92" s="165" t="s">
        <v>1037</v>
      </c>
      <c r="F92" s="166" t="s">
        <v>1038</v>
      </c>
      <c r="G92" s="167" t="s">
        <v>150</v>
      </c>
      <c r="H92" s="168">
        <v>25</v>
      </c>
      <c r="I92" s="169"/>
      <c r="J92" s="170">
        <f>ROUND(I92*H92,2)</f>
        <v>0</v>
      </c>
      <c r="K92" s="166" t="s">
        <v>151</v>
      </c>
      <c r="L92" s="34"/>
      <c r="M92" s="171" t="s">
        <v>3</v>
      </c>
      <c r="N92" s="172" t="s">
        <v>42</v>
      </c>
      <c r="O92" s="35"/>
      <c r="P92" s="173">
        <f>O92*H92</f>
        <v>0</v>
      </c>
      <c r="Q92" s="173">
        <v>0</v>
      </c>
      <c r="R92" s="173">
        <f>Q92*H92</f>
        <v>0</v>
      </c>
      <c r="S92" s="173">
        <v>0</v>
      </c>
      <c r="T92" s="174">
        <f>S92*H92</f>
        <v>0</v>
      </c>
      <c r="AR92" s="17" t="s">
        <v>152</v>
      </c>
      <c r="AT92" s="17" t="s">
        <v>147</v>
      </c>
      <c r="AU92" s="17" t="s">
        <v>81</v>
      </c>
      <c r="AY92" s="17" t="s">
        <v>144</v>
      </c>
      <c r="BE92" s="175">
        <f>IF(N92="základní",J92,0)</f>
        <v>0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17" t="s">
        <v>78</v>
      </c>
      <c r="BK92" s="175">
        <f>ROUND(I92*H92,2)</f>
        <v>0</v>
      </c>
      <c r="BL92" s="17" t="s">
        <v>152</v>
      </c>
      <c r="BM92" s="17" t="s">
        <v>1039</v>
      </c>
    </row>
    <row r="93" spans="2:65" s="1" customFormat="1" ht="22.5" customHeight="1">
      <c r="B93" s="163"/>
      <c r="C93" s="164" t="s">
        <v>81</v>
      </c>
      <c r="D93" s="164" t="s">
        <v>147</v>
      </c>
      <c r="E93" s="165" t="s">
        <v>1040</v>
      </c>
      <c r="F93" s="166" t="s">
        <v>1041</v>
      </c>
      <c r="G93" s="167" t="s">
        <v>150</v>
      </c>
      <c r="H93" s="168">
        <v>25</v>
      </c>
      <c r="I93" s="169"/>
      <c r="J93" s="170">
        <f>ROUND(I93*H93,2)</f>
        <v>0</v>
      </c>
      <c r="K93" s="166" t="s">
        <v>3</v>
      </c>
      <c r="L93" s="34"/>
      <c r="M93" s="171" t="s">
        <v>3</v>
      </c>
      <c r="N93" s="172" t="s">
        <v>42</v>
      </c>
      <c r="O93" s="35"/>
      <c r="P93" s="173">
        <f>O93*H93</f>
        <v>0</v>
      </c>
      <c r="Q93" s="173">
        <v>0</v>
      </c>
      <c r="R93" s="173">
        <f>Q93*H93</f>
        <v>0</v>
      </c>
      <c r="S93" s="173">
        <v>0</v>
      </c>
      <c r="T93" s="174">
        <f>S93*H93</f>
        <v>0</v>
      </c>
      <c r="AR93" s="17" t="s">
        <v>152</v>
      </c>
      <c r="AT93" s="17" t="s">
        <v>147</v>
      </c>
      <c r="AU93" s="17" t="s">
        <v>81</v>
      </c>
      <c r="AY93" s="17" t="s">
        <v>144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7" t="s">
        <v>78</v>
      </c>
      <c r="BK93" s="175">
        <f>ROUND(I93*H93,2)</f>
        <v>0</v>
      </c>
      <c r="BL93" s="17" t="s">
        <v>152</v>
      </c>
      <c r="BM93" s="17" t="s">
        <v>1042</v>
      </c>
    </row>
    <row r="94" spans="2:65" s="1" customFormat="1" ht="31.5" customHeight="1">
      <c r="B94" s="163"/>
      <c r="C94" s="164" t="s">
        <v>161</v>
      </c>
      <c r="D94" s="164" t="s">
        <v>147</v>
      </c>
      <c r="E94" s="165" t="s">
        <v>1043</v>
      </c>
      <c r="F94" s="166" t="s">
        <v>1044</v>
      </c>
      <c r="G94" s="167" t="s">
        <v>169</v>
      </c>
      <c r="H94" s="168">
        <v>50</v>
      </c>
      <c r="I94" s="169"/>
      <c r="J94" s="170">
        <f>ROUND(I94*H94,2)</f>
        <v>0</v>
      </c>
      <c r="K94" s="166" t="s">
        <v>151</v>
      </c>
      <c r="L94" s="34"/>
      <c r="M94" s="171" t="s">
        <v>3</v>
      </c>
      <c r="N94" s="172" t="s">
        <v>42</v>
      </c>
      <c r="O94" s="35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AR94" s="17" t="s">
        <v>152</v>
      </c>
      <c r="AT94" s="17" t="s">
        <v>147</v>
      </c>
      <c r="AU94" s="17" t="s">
        <v>81</v>
      </c>
      <c r="AY94" s="17" t="s">
        <v>144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7" t="s">
        <v>78</v>
      </c>
      <c r="BK94" s="175">
        <f>ROUND(I94*H94,2)</f>
        <v>0</v>
      </c>
      <c r="BL94" s="17" t="s">
        <v>152</v>
      </c>
      <c r="BM94" s="17" t="s">
        <v>1045</v>
      </c>
    </row>
    <row r="95" spans="2:65" s="1" customFormat="1" ht="22.5" customHeight="1">
      <c r="B95" s="163"/>
      <c r="C95" s="206" t="s">
        <v>152</v>
      </c>
      <c r="D95" s="206" t="s">
        <v>213</v>
      </c>
      <c r="E95" s="207" t="s">
        <v>1046</v>
      </c>
      <c r="F95" s="208" t="s">
        <v>1047</v>
      </c>
      <c r="G95" s="209" t="s">
        <v>150</v>
      </c>
      <c r="H95" s="210">
        <v>10</v>
      </c>
      <c r="I95" s="211"/>
      <c r="J95" s="212">
        <f>ROUND(I95*H95,2)</f>
        <v>0</v>
      </c>
      <c r="K95" s="208" t="s">
        <v>3</v>
      </c>
      <c r="L95" s="213"/>
      <c r="M95" s="214" t="s">
        <v>3</v>
      </c>
      <c r="N95" s="215" t="s">
        <v>42</v>
      </c>
      <c r="O95" s="35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AR95" s="17" t="s">
        <v>190</v>
      </c>
      <c r="AT95" s="17" t="s">
        <v>213</v>
      </c>
      <c r="AU95" s="17" t="s">
        <v>81</v>
      </c>
      <c r="AY95" s="17" t="s">
        <v>144</v>
      </c>
      <c r="BE95" s="175">
        <f>IF(N95="základní",J95,0)</f>
        <v>0</v>
      </c>
      <c r="BF95" s="175">
        <f>IF(N95="snížená",J95,0)</f>
        <v>0</v>
      </c>
      <c r="BG95" s="175">
        <f>IF(N95="zákl. přenesená",J95,0)</f>
        <v>0</v>
      </c>
      <c r="BH95" s="175">
        <f>IF(N95="sníž. přenesená",J95,0)</f>
        <v>0</v>
      </c>
      <c r="BI95" s="175">
        <f>IF(N95="nulová",J95,0)</f>
        <v>0</v>
      </c>
      <c r="BJ95" s="17" t="s">
        <v>78</v>
      </c>
      <c r="BK95" s="175">
        <f>ROUND(I95*H95,2)</f>
        <v>0</v>
      </c>
      <c r="BL95" s="17" t="s">
        <v>152</v>
      </c>
      <c r="BM95" s="17" t="s">
        <v>1048</v>
      </c>
    </row>
    <row r="96" spans="2:65" s="11" customFormat="1">
      <c r="B96" s="176"/>
      <c r="D96" s="177" t="s">
        <v>154</v>
      </c>
      <c r="E96" s="178" t="s">
        <v>3</v>
      </c>
      <c r="F96" s="179" t="s">
        <v>1049</v>
      </c>
      <c r="H96" s="180">
        <v>10</v>
      </c>
      <c r="I96" s="181"/>
      <c r="L96" s="176"/>
      <c r="M96" s="182"/>
      <c r="N96" s="183"/>
      <c r="O96" s="183"/>
      <c r="P96" s="183"/>
      <c r="Q96" s="183"/>
      <c r="R96" s="183"/>
      <c r="S96" s="183"/>
      <c r="T96" s="184"/>
      <c r="AT96" s="185" t="s">
        <v>154</v>
      </c>
      <c r="AU96" s="185" t="s">
        <v>81</v>
      </c>
      <c r="AV96" s="11" t="s">
        <v>81</v>
      </c>
      <c r="AW96" s="11" t="s">
        <v>34</v>
      </c>
      <c r="AX96" s="11" t="s">
        <v>78</v>
      </c>
      <c r="AY96" s="185" t="s">
        <v>144</v>
      </c>
    </row>
    <row r="97" spans="2:65" s="1" customFormat="1" ht="31.5" customHeight="1">
      <c r="B97" s="163"/>
      <c r="C97" s="164" t="s">
        <v>172</v>
      </c>
      <c r="D97" s="164" t="s">
        <v>147</v>
      </c>
      <c r="E97" s="165" t="s">
        <v>1050</v>
      </c>
      <c r="F97" s="166" t="s">
        <v>1051</v>
      </c>
      <c r="G97" s="167" t="s">
        <v>169</v>
      </c>
      <c r="H97" s="168">
        <v>50</v>
      </c>
      <c r="I97" s="169"/>
      <c r="J97" s="170">
        <f>ROUND(I97*H97,2)</f>
        <v>0</v>
      </c>
      <c r="K97" s="166" t="s">
        <v>151</v>
      </c>
      <c r="L97" s="34"/>
      <c r="M97" s="171" t="s">
        <v>3</v>
      </c>
      <c r="N97" s="172" t="s">
        <v>42</v>
      </c>
      <c r="O97" s="35"/>
      <c r="P97" s="173">
        <f>O97*H97</f>
        <v>0</v>
      </c>
      <c r="Q97" s="173">
        <v>0</v>
      </c>
      <c r="R97" s="173">
        <f>Q97*H97</f>
        <v>0</v>
      </c>
      <c r="S97" s="173">
        <v>0</v>
      </c>
      <c r="T97" s="174">
        <f>S97*H97</f>
        <v>0</v>
      </c>
      <c r="AR97" s="17" t="s">
        <v>152</v>
      </c>
      <c r="AT97" s="17" t="s">
        <v>147</v>
      </c>
      <c r="AU97" s="17" t="s">
        <v>81</v>
      </c>
      <c r="AY97" s="17" t="s">
        <v>144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7" t="s">
        <v>78</v>
      </c>
      <c r="BK97" s="175">
        <f>ROUND(I97*H97,2)</f>
        <v>0</v>
      </c>
      <c r="BL97" s="17" t="s">
        <v>152</v>
      </c>
      <c r="BM97" s="17" t="s">
        <v>1052</v>
      </c>
    </row>
    <row r="98" spans="2:65" s="1" customFormat="1" ht="22.5" customHeight="1">
      <c r="B98" s="163"/>
      <c r="C98" s="206" t="s">
        <v>176</v>
      </c>
      <c r="D98" s="206" t="s">
        <v>213</v>
      </c>
      <c r="E98" s="207" t="s">
        <v>1053</v>
      </c>
      <c r="F98" s="208" t="s">
        <v>1054</v>
      </c>
      <c r="G98" s="209" t="s">
        <v>1055</v>
      </c>
      <c r="H98" s="210">
        <v>0.75</v>
      </c>
      <c r="I98" s="211"/>
      <c r="J98" s="212">
        <f>ROUND(I98*H98,2)</f>
        <v>0</v>
      </c>
      <c r="K98" s="208" t="s">
        <v>151</v>
      </c>
      <c r="L98" s="213"/>
      <c r="M98" s="214" t="s">
        <v>3</v>
      </c>
      <c r="N98" s="215" t="s">
        <v>42</v>
      </c>
      <c r="O98" s="35"/>
      <c r="P98" s="173">
        <f>O98*H98</f>
        <v>0</v>
      </c>
      <c r="Q98" s="173">
        <v>1E-3</v>
      </c>
      <c r="R98" s="173">
        <f>Q98*H98</f>
        <v>7.5000000000000002E-4</v>
      </c>
      <c r="S98" s="173">
        <v>0</v>
      </c>
      <c r="T98" s="174">
        <f>S98*H98</f>
        <v>0</v>
      </c>
      <c r="AR98" s="17" t="s">
        <v>190</v>
      </c>
      <c r="AT98" s="17" t="s">
        <v>213</v>
      </c>
      <c r="AU98" s="17" t="s">
        <v>81</v>
      </c>
      <c r="AY98" s="17" t="s">
        <v>144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17" t="s">
        <v>78</v>
      </c>
      <c r="BK98" s="175">
        <f>ROUND(I98*H98,2)</f>
        <v>0</v>
      </c>
      <c r="BL98" s="17" t="s">
        <v>152</v>
      </c>
      <c r="BM98" s="17" t="s">
        <v>1056</v>
      </c>
    </row>
    <row r="99" spans="2:65" s="11" customFormat="1">
      <c r="B99" s="176"/>
      <c r="D99" s="187" t="s">
        <v>154</v>
      </c>
      <c r="E99" s="185" t="s">
        <v>3</v>
      </c>
      <c r="F99" s="195" t="s">
        <v>1057</v>
      </c>
      <c r="H99" s="196">
        <v>0.75</v>
      </c>
      <c r="I99" s="181"/>
      <c r="L99" s="176"/>
      <c r="M99" s="182"/>
      <c r="N99" s="183"/>
      <c r="O99" s="183"/>
      <c r="P99" s="183"/>
      <c r="Q99" s="183"/>
      <c r="R99" s="183"/>
      <c r="S99" s="183"/>
      <c r="T99" s="184"/>
      <c r="AT99" s="185" t="s">
        <v>154</v>
      </c>
      <c r="AU99" s="185" t="s">
        <v>81</v>
      </c>
      <c r="AV99" s="11" t="s">
        <v>81</v>
      </c>
      <c r="AW99" s="11" t="s">
        <v>34</v>
      </c>
      <c r="AX99" s="11" t="s">
        <v>78</v>
      </c>
      <c r="AY99" s="185" t="s">
        <v>144</v>
      </c>
    </row>
    <row r="100" spans="2:65" s="10" customFormat="1" ht="29.85" customHeight="1">
      <c r="B100" s="149"/>
      <c r="D100" s="160" t="s">
        <v>70</v>
      </c>
      <c r="E100" s="161" t="s">
        <v>207</v>
      </c>
      <c r="F100" s="161" t="s">
        <v>1058</v>
      </c>
      <c r="I100" s="152"/>
      <c r="J100" s="162">
        <f>BK100</f>
        <v>0</v>
      </c>
      <c r="L100" s="149"/>
      <c r="M100" s="154"/>
      <c r="N100" s="155"/>
      <c r="O100" s="155"/>
      <c r="P100" s="156">
        <f>SUM(P101:P111)</f>
        <v>0</v>
      </c>
      <c r="Q100" s="155"/>
      <c r="R100" s="156">
        <f>SUM(R101:R111)</f>
        <v>1.5075000000000001</v>
      </c>
      <c r="S100" s="155"/>
      <c r="T100" s="157">
        <f>SUM(T101:T111)</f>
        <v>1.36</v>
      </c>
      <c r="AR100" s="150" t="s">
        <v>78</v>
      </c>
      <c r="AT100" s="158" t="s">
        <v>70</v>
      </c>
      <c r="AU100" s="158" t="s">
        <v>78</v>
      </c>
      <c r="AY100" s="150" t="s">
        <v>144</v>
      </c>
      <c r="BK100" s="159">
        <f>SUM(BK101:BK111)</f>
        <v>0</v>
      </c>
    </row>
    <row r="101" spans="2:65" s="1" customFormat="1" ht="22.5" customHeight="1">
      <c r="B101" s="163"/>
      <c r="C101" s="164" t="s">
        <v>182</v>
      </c>
      <c r="D101" s="164" t="s">
        <v>147</v>
      </c>
      <c r="E101" s="165" t="s">
        <v>1059</v>
      </c>
      <c r="F101" s="166" t="s">
        <v>1060</v>
      </c>
      <c r="G101" s="167" t="s">
        <v>296</v>
      </c>
      <c r="H101" s="168">
        <v>80</v>
      </c>
      <c r="I101" s="169"/>
      <c r="J101" s="170">
        <f>ROUND(I101*H101,2)</f>
        <v>0</v>
      </c>
      <c r="K101" s="166" t="s">
        <v>151</v>
      </c>
      <c r="L101" s="34"/>
      <c r="M101" s="171" t="s">
        <v>3</v>
      </c>
      <c r="N101" s="172" t="s">
        <v>42</v>
      </c>
      <c r="O101" s="35"/>
      <c r="P101" s="173">
        <f>O101*H101</f>
        <v>0</v>
      </c>
      <c r="Q101" s="173">
        <v>0</v>
      </c>
      <c r="R101" s="173">
        <f>Q101*H101</f>
        <v>0</v>
      </c>
      <c r="S101" s="173">
        <v>0</v>
      </c>
      <c r="T101" s="174">
        <f>S101*H101</f>
        <v>0</v>
      </c>
      <c r="AR101" s="17" t="s">
        <v>152</v>
      </c>
      <c r="AT101" s="17" t="s">
        <v>147</v>
      </c>
      <c r="AU101" s="17" t="s">
        <v>81</v>
      </c>
      <c r="AY101" s="17" t="s">
        <v>144</v>
      </c>
      <c r="BE101" s="175">
        <f>IF(N101="základní",J101,0)</f>
        <v>0</v>
      </c>
      <c r="BF101" s="175">
        <f>IF(N101="snížená",J101,0)</f>
        <v>0</v>
      </c>
      <c r="BG101" s="175">
        <f>IF(N101="zákl. přenesená",J101,0)</f>
        <v>0</v>
      </c>
      <c r="BH101" s="175">
        <f>IF(N101="sníž. přenesená",J101,0)</f>
        <v>0</v>
      </c>
      <c r="BI101" s="175">
        <f>IF(N101="nulová",J101,0)</f>
        <v>0</v>
      </c>
      <c r="BJ101" s="17" t="s">
        <v>78</v>
      </c>
      <c r="BK101" s="175">
        <f>ROUND(I101*H101,2)</f>
        <v>0</v>
      </c>
      <c r="BL101" s="17" t="s">
        <v>152</v>
      </c>
      <c r="BM101" s="17" t="s">
        <v>1061</v>
      </c>
    </row>
    <row r="102" spans="2:65" s="11" customFormat="1">
      <c r="B102" s="176"/>
      <c r="D102" s="177" t="s">
        <v>154</v>
      </c>
      <c r="E102" s="178" t="s">
        <v>3</v>
      </c>
      <c r="F102" s="179" t="s">
        <v>1062</v>
      </c>
      <c r="H102" s="180">
        <v>80</v>
      </c>
      <c r="I102" s="181"/>
      <c r="L102" s="176"/>
      <c r="M102" s="182"/>
      <c r="N102" s="183"/>
      <c r="O102" s="183"/>
      <c r="P102" s="183"/>
      <c r="Q102" s="183"/>
      <c r="R102" s="183"/>
      <c r="S102" s="183"/>
      <c r="T102" s="184"/>
      <c r="AT102" s="185" t="s">
        <v>154</v>
      </c>
      <c r="AU102" s="185" t="s">
        <v>81</v>
      </c>
      <c r="AV102" s="11" t="s">
        <v>81</v>
      </c>
      <c r="AW102" s="11" t="s">
        <v>34</v>
      </c>
      <c r="AX102" s="11" t="s">
        <v>78</v>
      </c>
      <c r="AY102" s="185" t="s">
        <v>144</v>
      </c>
    </row>
    <row r="103" spans="2:65" s="1" customFormat="1" ht="31.5" customHeight="1">
      <c r="B103" s="163"/>
      <c r="C103" s="164" t="s">
        <v>190</v>
      </c>
      <c r="D103" s="164" t="s">
        <v>147</v>
      </c>
      <c r="E103" s="165" t="s">
        <v>1063</v>
      </c>
      <c r="F103" s="166" t="s">
        <v>1064</v>
      </c>
      <c r="G103" s="167" t="s">
        <v>185</v>
      </c>
      <c r="H103" s="168">
        <v>80</v>
      </c>
      <c r="I103" s="169"/>
      <c r="J103" s="170">
        <f>ROUND(I103*H103,2)</f>
        <v>0</v>
      </c>
      <c r="K103" s="166" t="s">
        <v>151</v>
      </c>
      <c r="L103" s="34"/>
      <c r="M103" s="171" t="s">
        <v>3</v>
      </c>
      <c r="N103" s="172" t="s">
        <v>42</v>
      </c>
      <c r="O103" s="35"/>
      <c r="P103" s="173">
        <f>O103*H103</f>
        <v>0</v>
      </c>
      <c r="Q103" s="173">
        <v>1E-3</v>
      </c>
      <c r="R103" s="173">
        <f>Q103*H103</f>
        <v>0.08</v>
      </c>
      <c r="S103" s="173">
        <v>0</v>
      </c>
      <c r="T103" s="174">
        <f>S103*H103</f>
        <v>0</v>
      </c>
      <c r="AR103" s="17" t="s">
        <v>152</v>
      </c>
      <c r="AT103" s="17" t="s">
        <v>147</v>
      </c>
      <c r="AU103" s="17" t="s">
        <v>81</v>
      </c>
      <c r="AY103" s="17" t="s">
        <v>144</v>
      </c>
      <c r="BE103" s="175">
        <f>IF(N103="základní",J103,0)</f>
        <v>0</v>
      </c>
      <c r="BF103" s="175">
        <f>IF(N103="snížená",J103,0)</f>
        <v>0</v>
      </c>
      <c r="BG103" s="175">
        <f>IF(N103="zákl. přenesená",J103,0)</f>
        <v>0</v>
      </c>
      <c r="BH103" s="175">
        <f>IF(N103="sníž. přenesená",J103,0)</f>
        <v>0</v>
      </c>
      <c r="BI103" s="175">
        <f>IF(N103="nulová",J103,0)</f>
        <v>0</v>
      </c>
      <c r="BJ103" s="17" t="s">
        <v>78</v>
      </c>
      <c r="BK103" s="175">
        <f>ROUND(I103*H103,2)</f>
        <v>0</v>
      </c>
      <c r="BL103" s="17" t="s">
        <v>152</v>
      </c>
      <c r="BM103" s="17" t="s">
        <v>1065</v>
      </c>
    </row>
    <row r="104" spans="2:65" s="11" customFormat="1">
      <c r="B104" s="176"/>
      <c r="D104" s="177" t="s">
        <v>154</v>
      </c>
      <c r="E104" s="178" t="s">
        <v>3</v>
      </c>
      <c r="F104" s="179" t="s">
        <v>1066</v>
      </c>
      <c r="H104" s="180">
        <v>80</v>
      </c>
      <c r="I104" s="181"/>
      <c r="L104" s="176"/>
      <c r="M104" s="182"/>
      <c r="N104" s="183"/>
      <c r="O104" s="183"/>
      <c r="P104" s="183"/>
      <c r="Q104" s="183"/>
      <c r="R104" s="183"/>
      <c r="S104" s="183"/>
      <c r="T104" s="184"/>
      <c r="AT104" s="185" t="s">
        <v>154</v>
      </c>
      <c r="AU104" s="185" t="s">
        <v>81</v>
      </c>
      <c r="AV104" s="11" t="s">
        <v>81</v>
      </c>
      <c r="AW104" s="11" t="s">
        <v>34</v>
      </c>
      <c r="AX104" s="11" t="s">
        <v>78</v>
      </c>
      <c r="AY104" s="185" t="s">
        <v>144</v>
      </c>
    </row>
    <row r="105" spans="2:65" s="1" customFormat="1" ht="22.5" customHeight="1">
      <c r="B105" s="163"/>
      <c r="C105" s="206" t="s">
        <v>195</v>
      </c>
      <c r="D105" s="206" t="s">
        <v>213</v>
      </c>
      <c r="E105" s="207" t="s">
        <v>1067</v>
      </c>
      <c r="F105" s="208" t="s">
        <v>1068</v>
      </c>
      <c r="G105" s="209" t="s">
        <v>164</v>
      </c>
      <c r="H105" s="210">
        <v>1.3340000000000001</v>
      </c>
      <c r="I105" s="211"/>
      <c r="J105" s="212">
        <f>ROUND(I105*H105,2)</f>
        <v>0</v>
      </c>
      <c r="K105" s="208" t="s">
        <v>151</v>
      </c>
      <c r="L105" s="213"/>
      <c r="M105" s="214" t="s">
        <v>3</v>
      </c>
      <c r="N105" s="215" t="s">
        <v>42</v>
      </c>
      <c r="O105" s="35"/>
      <c r="P105" s="173">
        <f>O105*H105</f>
        <v>0</v>
      </c>
      <c r="Q105" s="173">
        <v>1</v>
      </c>
      <c r="R105" s="173">
        <f>Q105*H105</f>
        <v>1.3340000000000001</v>
      </c>
      <c r="S105" s="173">
        <v>0</v>
      </c>
      <c r="T105" s="174">
        <f>S105*H105</f>
        <v>0</v>
      </c>
      <c r="AR105" s="17" t="s">
        <v>190</v>
      </c>
      <c r="AT105" s="17" t="s">
        <v>213</v>
      </c>
      <c r="AU105" s="17" t="s">
        <v>81</v>
      </c>
      <c r="AY105" s="17" t="s">
        <v>144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7" t="s">
        <v>78</v>
      </c>
      <c r="BK105" s="175">
        <f>ROUND(I105*H105,2)</f>
        <v>0</v>
      </c>
      <c r="BL105" s="17" t="s">
        <v>152</v>
      </c>
      <c r="BM105" s="17" t="s">
        <v>1069</v>
      </c>
    </row>
    <row r="106" spans="2:65" s="1" customFormat="1" ht="27">
      <c r="B106" s="34"/>
      <c r="D106" s="187" t="s">
        <v>217</v>
      </c>
      <c r="F106" s="216" t="s">
        <v>1070</v>
      </c>
      <c r="I106" s="217"/>
      <c r="L106" s="34"/>
      <c r="M106" s="63"/>
      <c r="N106" s="35"/>
      <c r="O106" s="35"/>
      <c r="P106" s="35"/>
      <c r="Q106" s="35"/>
      <c r="R106" s="35"/>
      <c r="S106" s="35"/>
      <c r="T106" s="64"/>
      <c r="AT106" s="17" t="s">
        <v>217</v>
      </c>
      <c r="AU106" s="17" t="s">
        <v>81</v>
      </c>
    </row>
    <row r="107" spans="2:65" s="11" customFormat="1">
      <c r="B107" s="176"/>
      <c r="D107" s="177" t="s">
        <v>154</v>
      </c>
      <c r="E107" s="178" t="s">
        <v>3</v>
      </c>
      <c r="F107" s="179" t="s">
        <v>1071</v>
      </c>
      <c r="H107" s="180">
        <v>1.3340000000000001</v>
      </c>
      <c r="I107" s="181"/>
      <c r="L107" s="176"/>
      <c r="M107" s="182"/>
      <c r="N107" s="183"/>
      <c r="O107" s="183"/>
      <c r="P107" s="183"/>
      <c r="Q107" s="183"/>
      <c r="R107" s="183"/>
      <c r="S107" s="183"/>
      <c r="T107" s="184"/>
      <c r="AT107" s="185" t="s">
        <v>154</v>
      </c>
      <c r="AU107" s="185" t="s">
        <v>81</v>
      </c>
      <c r="AV107" s="11" t="s">
        <v>81</v>
      </c>
      <c r="AW107" s="11" t="s">
        <v>34</v>
      </c>
      <c r="AX107" s="11" t="s">
        <v>78</v>
      </c>
      <c r="AY107" s="185" t="s">
        <v>144</v>
      </c>
    </row>
    <row r="108" spans="2:65" s="1" customFormat="1" ht="44.25" customHeight="1">
      <c r="B108" s="163"/>
      <c r="C108" s="164" t="s">
        <v>202</v>
      </c>
      <c r="D108" s="164" t="s">
        <v>147</v>
      </c>
      <c r="E108" s="165" t="s">
        <v>1072</v>
      </c>
      <c r="F108" s="166" t="s">
        <v>1073</v>
      </c>
      <c r="G108" s="167" t="s">
        <v>169</v>
      </c>
      <c r="H108" s="168">
        <v>50</v>
      </c>
      <c r="I108" s="169"/>
      <c r="J108" s="170">
        <f>ROUND(I108*H108,2)</f>
        <v>0</v>
      </c>
      <c r="K108" s="166" t="s">
        <v>151</v>
      </c>
      <c r="L108" s="34"/>
      <c r="M108" s="171" t="s">
        <v>3</v>
      </c>
      <c r="N108" s="172" t="s">
        <v>42</v>
      </c>
      <c r="O108" s="35"/>
      <c r="P108" s="173">
        <f>O108*H108</f>
        <v>0</v>
      </c>
      <c r="Q108" s="173">
        <v>1.8699999999999999E-3</v>
      </c>
      <c r="R108" s="173">
        <f>Q108*H108</f>
        <v>9.35E-2</v>
      </c>
      <c r="S108" s="173">
        <v>0</v>
      </c>
      <c r="T108" s="174">
        <f>S108*H108</f>
        <v>0</v>
      </c>
      <c r="AR108" s="17" t="s">
        <v>152</v>
      </c>
      <c r="AT108" s="17" t="s">
        <v>147</v>
      </c>
      <c r="AU108" s="17" t="s">
        <v>81</v>
      </c>
      <c r="AY108" s="17" t="s">
        <v>144</v>
      </c>
      <c r="BE108" s="175">
        <f>IF(N108="základní",J108,0)</f>
        <v>0</v>
      </c>
      <c r="BF108" s="175">
        <f>IF(N108="snížená",J108,0)</f>
        <v>0</v>
      </c>
      <c r="BG108" s="175">
        <f>IF(N108="zákl. přenesená",J108,0)</f>
        <v>0</v>
      </c>
      <c r="BH108" s="175">
        <f>IF(N108="sníž. přenesená",J108,0)</f>
        <v>0</v>
      </c>
      <c r="BI108" s="175">
        <f>IF(N108="nulová",J108,0)</f>
        <v>0</v>
      </c>
      <c r="BJ108" s="17" t="s">
        <v>78</v>
      </c>
      <c r="BK108" s="175">
        <f>ROUND(I108*H108,2)</f>
        <v>0</v>
      </c>
      <c r="BL108" s="17" t="s">
        <v>152</v>
      </c>
      <c r="BM108" s="17" t="s">
        <v>1074</v>
      </c>
    </row>
    <row r="109" spans="2:65" s="11" customFormat="1">
      <c r="B109" s="176"/>
      <c r="D109" s="177" t="s">
        <v>154</v>
      </c>
      <c r="E109" s="178" t="s">
        <v>3</v>
      </c>
      <c r="F109" s="179" t="s">
        <v>1075</v>
      </c>
      <c r="H109" s="180">
        <v>50</v>
      </c>
      <c r="I109" s="181"/>
      <c r="L109" s="176"/>
      <c r="M109" s="182"/>
      <c r="N109" s="183"/>
      <c r="O109" s="183"/>
      <c r="P109" s="183"/>
      <c r="Q109" s="183"/>
      <c r="R109" s="183"/>
      <c r="S109" s="183"/>
      <c r="T109" s="184"/>
      <c r="AT109" s="185" t="s">
        <v>154</v>
      </c>
      <c r="AU109" s="185" t="s">
        <v>81</v>
      </c>
      <c r="AV109" s="11" t="s">
        <v>81</v>
      </c>
      <c r="AW109" s="11" t="s">
        <v>34</v>
      </c>
      <c r="AX109" s="11" t="s">
        <v>78</v>
      </c>
      <c r="AY109" s="185" t="s">
        <v>144</v>
      </c>
    </row>
    <row r="110" spans="2:65" s="1" customFormat="1" ht="44.25" customHeight="1">
      <c r="B110" s="163"/>
      <c r="C110" s="164" t="s">
        <v>207</v>
      </c>
      <c r="D110" s="164" t="s">
        <v>147</v>
      </c>
      <c r="E110" s="165" t="s">
        <v>1076</v>
      </c>
      <c r="F110" s="166" t="s">
        <v>1077</v>
      </c>
      <c r="G110" s="167" t="s">
        <v>169</v>
      </c>
      <c r="H110" s="168">
        <v>50</v>
      </c>
      <c r="I110" s="169"/>
      <c r="J110" s="170">
        <f>ROUND(I110*H110,2)</f>
        <v>0</v>
      </c>
      <c r="K110" s="166" t="s">
        <v>151</v>
      </c>
      <c r="L110" s="34"/>
      <c r="M110" s="171" t="s">
        <v>3</v>
      </c>
      <c r="N110" s="172" t="s">
        <v>42</v>
      </c>
      <c r="O110" s="35"/>
      <c r="P110" s="173">
        <f>O110*H110</f>
        <v>0</v>
      </c>
      <c r="Q110" s="173">
        <v>0</v>
      </c>
      <c r="R110" s="173">
        <f>Q110*H110</f>
        <v>0</v>
      </c>
      <c r="S110" s="173">
        <v>0</v>
      </c>
      <c r="T110" s="174">
        <f>S110*H110</f>
        <v>0</v>
      </c>
      <c r="AR110" s="17" t="s">
        <v>152</v>
      </c>
      <c r="AT110" s="17" t="s">
        <v>147</v>
      </c>
      <c r="AU110" s="17" t="s">
        <v>81</v>
      </c>
      <c r="AY110" s="17" t="s">
        <v>144</v>
      </c>
      <c r="BE110" s="175">
        <f>IF(N110="základní",J110,0)</f>
        <v>0</v>
      </c>
      <c r="BF110" s="175">
        <f>IF(N110="snížená",J110,0)</f>
        <v>0</v>
      </c>
      <c r="BG110" s="175">
        <f>IF(N110="zákl. přenesená",J110,0)</f>
        <v>0</v>
      </c>
      <c r="BH110" s="175">
        <f>IF(N110="sníž. přenesená",J110,0)</f>
        <v>0</v>
      </c>
      <c r="BI110" s="175">
        <f>IF(N110="nulová",J110,0)</f>
        <v>0</v>
      </c>
      <c r="BJ110" s="17" t="s">
        <v>78</v>
      </c>
      <c r="BK110" s="175">
        <f>ROUND(I110*H110,2)</f>
        <v>0</v>
      </c>
      <c r="BL110" s="17" t="s">
        <v>152</v>
      </c>
      <c r="BM110" s="17" t="s">
        <v>1078</v>
      </c>
    </row>
    <row r="111" spans="2:65" s="1" customFormat="1" ht="22.5" customHeight="1">
      <c r="B111" s="163"/>
      <c r="C111" s="164" t="s">
        <v>212</v>
      </c>
      <c r="D111" s="164" t="s">
        <v>147</v>
      </c>
      <c r="E111" s="165" t="s">
        <v>1079</v>
      </c>
      <c r="F111" s="166" t="s">
        <v>1080</v>
      </c>
      <c r="G111" s="167" t="s">
        <v>185</v>
      </c>
      <c r="H111" s="168">
        <v>80</v>
      </c>
      <c r="I111" s="169"/>
      <c r="J111" s="170">
        <f>ROUND(I111*H111,2)</f>
        <v>0</v>
      </c>
      <c r="K111" s="166" t="s">
        <v>151</v>
      </c>
      <c r="L111" s="34"/>
      <c r="M111" s="171" t="s">
        <v>3</v>
      </c>
      <c r="N111" s="172" t="s">
        <v>42</v>
      </c>
      <c r="O111" s="35"/>
      <c r="P111" s="173">
        <f>O111*H111</f>
        <v>0</v>
      </c>
      <c r="Q111" s="173">
        <v>0</v>
      </c>
      <c r="R111" s="173">
        <f>Q111*H111</f>
        <v>0</v>
      </c>
      <c r="S111" s="173">
        <v>1.7000000000000001E-2</v>
      </c>
      <c r="T111" s="174">
        <f>S111*H111</f>
        <v>1.36</v>
      </c>
      <c r="AR111" s="17" t="s">
        <v>152</v>
      </c>
      <c r="AT111" s="17" t="s">
        <v>147</v>
      </c>
      <c r="AU111" s="17" t="s">
        <v>81</v>
      </c>
      <c r="AY111" s="17" t="s">
        <v>144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17" t="s">
        <v>78</v>
      </c>
      <c r="BK111" s="175">
        <f>ROUND(I111*H111,2)</f>
        <v>0</v>
      </c>
      <c r="BL111" s="17" t="s">
        <v>152</v>
      </c>
      <c r="BM111" s="17" t="s">
        <v>1081</v>
      </c>
    </row>
    <row r="112" spans="2:65" s="10" customFormat="1" ht="29.85" customHeight="1">
      <c r="B112" s="149"/>
      <c r="D112" s="160" t="s">
        <v>70</v>
      </c>
      <c r="E112" s="161" t="s">
        <v>145</v>
      </c>
      <c r="F112" s="161" t="s">
        <v>146</v>
      </c>
      <c r="I112" s="152"/>
      <c r="J112" s="162">
        <f>BK112</f>
        <v>0</v>
      </c>
      <c r="L112" s="149"/>
      <c r="M112" s="154"/>
      <c r="N112" s="155"/>
      <c r="O112" s="155"/>
      <c r="P112" s="156">
        <f>SUM(P113:P114)</f>
        <v>0</v>
      </c>
      <c r="Q112" s="155"/>
      <c r="R112" s="156">
        <f>SUM(R113:R114)</f>
        <v>115.07333999999999</v>
      </c>
      <c r="S112" s="155"/>
      <c r="T112" s="157">
        <f>SUM(T113:T114)</f>
        <v>0</v>
      </c>
      <c r="AR112" s="150" t="s">
        <v>78</v>
      </c>
      <c r="AT112" s="158" t="s">
        <v>70</v>
      </c>
      <c r="AU112" s="158" t="s">
        <v>78</v>
      </c>
      <c r="AY112" s="150" t="s">
        <v>144</v>
      </c>
      <c r="BK112" s="159">
        <f>SUM(BK113:BK114)</f>
        <v>0</v>
      </c>
    </row>
    <row r="113" spans="2:65" s="1" customFormat="1" ht="22.5" customHeight="1">
      <c r="B113" s="163"/>
      <c r="C113" s="164" t="s">
        <v>220</v>
      </c>
      <c r="D113" s="164" t="s">
        <v>147</v>
      </c>
      <c r="E113" s="165" t="s">
        <v>1082</v>
      </c>
      <c r="F113" s="166" t="s">
        <v>1083</v>
      </c>
      <c r="G113" s="167" t="s">
        <v>150</v>
      </c>
      <c r="H113" s="168">
        <v>51</v>
      </c>
      <c r="I113" s="169"/>
      <c r="J113" s="170">
        <f>ROUND(I113*H113,2)</f>
        <v>0</v>
      </c>
      <c r="K113" s="166" t="s">
        <v>151</v>
      </c>
      <c r="L113" s="34"/>
      <c r="M113" s="171" t="s">
        <v>3</v>
      </c>
      <c r="N113" s="172" t="s">
        <v>42</v>
      </c>
      <c r="O113" s="35"/>
      <c r="P113" s="173">
        <f>O113*H113</f>
        <v>0</v>
      </c>
      <c r="Q113" s="173">
        <v>2.2563399999999998</v>
      </c>
      <c r="R113" s="173">
        <f>Q113*H113</f>
        <v>115.07333999999999</v>
      </c>
      <c r="S113" s="173">
        <v>0</v>
      </c>
      <c r="T113" s="174">
        <f>S113*H113</f>
        <v>0</v>
      </c>
      <c r="AR113" s="17" t="s">
        <v>152</v>
      </c>
      <c r="AT113" s="17" t="s">
        <v>147</v>
      </c>
      <c r="AU113" s="17" t="s">
        <v>81</v>
      </c>
      <c r="AY113" s="17" t="s">
        <v>144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7" t="s">
        <v>78</v>
      </c>
      <c r="BK113" s="175">
        <f>ROUND(I113*H113,2)</f>
        <v>0</v>
      </c>
      <c r="BL113" s="17" t="s">
        <v>152</v>
      </c>
      <c r="BM113" s="17" t="s">
        <v>1084</v>
      </c>
    </row>
    <row r="114" spans="2:65" s="11" customFormat="1">
      <c r="B114" s="176"/>
      <c r="D114" s="187" t="s">
        <v>154</v>
      </c>
      <c r="E114" s="185" t="s">
        <v>3</v>
      </c>
      <c r="F114" s="195" t="s">
        <v>1085</v>
      </c>
      <c r="H114" s="196">
        <v>51</v>
      </c>
      <c r="I114" s="181"/>
      <c r="L114" s="176"/>
      <c r="M114" s="182"/>
      <c r="N114" s="183"/>
      <c r="O114" s="183"/>
      <c r="P114" s="183"/>
      <c r="Q114" s="183"/>
      <c r="R114" s="183"/>
      <c r="S114" s="183"/>
      <c r="T114" s="184"/>
      <c r="AT114" s="185" t="s">
        <v>154</v>
      </c>
      <c r="AU114" s="185" t="s">
        <v>81</v>
      </c>
      <c r="AV114" s="11" t="s">
        <v>81</v>
      </c>
      <c r="AW114" s="11" t="s">
        <v>34</v>
      </c>
      <c r="AX114" s="11" t="s">
        <v>78</v>
      </c>
      <c r="AY114" s="185" t="s">
        <v>144</v>
      </c>
    </row>
    <row r="115" spans="2:65" s="10" customFormat="1" ht="29.85" customHeight="1">
      <c r="B115" s="149"/>
      <c r="D115" s="160" t="s">
        <v>70</v>
      </c>
      <c r="E115" s="161" t="s">
        <v>161</v>
      </c>
      <c r="F115" s="161" t="s">
        <v>189</v>
      </c>
      <c r="I115" s="152"/>
      <c r="J115" s="162">
        <f>BK115</f>
        <v>0</v>
      </c>
      <c r="L115" s="149"/>
      <c r="M115" s="154"/>
      <c r="N115" s="155"/>
      <c r="O115" s="155"/>
      <c r="P115" s="156">
        <f>SUM(P116:P128)</f>
        <v>0</v>
      </c>
      <c r="Q115" s="155"/>
      <c r="R115" s="156">
        <f>SUM(R116:R128)</f>
        <v>28.182424519999998</v>
      </c>
      <c r="S115" s="155"/>
      <c r="T115" s="157">
        <f>SUM(T116:T128)</f>
        <v>0</v>
      </c>
      <c r="AR115" s="150" t="s">
        <v>78</v>
      </c>
      <c r="AT115" s="158" t="s">
        <v>70</v>
      </c>
      <c r="AU115" s="158" t="s">
        <v>78</v>
      </c>
      <c r="AY115" s="150" t="s">
        <v>144</v>
      </c>
      <c r="BK115" s="159">
        <f>SUM(BK116:BK128)</f>
        <v>0</v>
      </c>
    </row>
    <row r="116" spans="2:65" s="1" customFormat="1" ht="22.5" customHeight="1">
      <c r="B116" s="163"/>
      <c r="C116" s="164" t="s">
        <v>223</v>
      </c>
      <c r="D116" s="164" t="s">
        <v>147</v>
      </c>
      <c r="E116" s="165" t="s">
        <v>1086</v>
      </c>
      <c r="F116" s="166" t="s">
        <v>1087</v>
      </c>
      <c r="G116" s="167" t="s">
        <v>150</v>
      </c>
      <c r="H116" s="168">
        <v>10.95</v>
      </c>
      <c r="I116" s="169"/>
      <c r="J116" s="170">
        <f>ROUND(I116*H116,2)</f>
        <v>0</v>
      </c>
      <c r="K116" s="166" t="s">
        <v>3</v>
      </c>
      <c r="L116" s="34"/>
      <c r="M116" s="171" t="s">
        <v>3</v>
      </c>
      <c r="N116" s="172" t="s">
        <v>42</v>
      </c>
      <c r="O116" s="35"/>
      <c r="P116" s="173">
        <f>O116*H116</f>
        <v>0</v>
      </c>
      <c r="Q116" s="173">
        <v>2.45329</v>
      </c>
      <c r="R116" s="173">
        <f>Q116*H116</f>
        <v>26.863525499999998</v>
      </c>
      <c r="S116" s="173">
        <v>0</v>
      </c>
      <c r="T116" s="174">
        <f>S116*H116</f>
        <v>0</v>
      </c>
      <c r="AR116" s="17" t="s">
        <v>152</v>
      </c>
      <c r="AT116" s="17" t="s">
        <v>147</v>
      </c>
      <c r="AU116" s="17" t="s">
        <v>81</v>
      </c>
      <c r="AY116" s="17" t="s">
        <v>144</v>
      </c>
      <c r="BE116" s="175">
        <f>IF(N116="základní",J116,0)</f>
        <v>0</v>
      </c>
      <c r="BF116" s="175">
        <f>IF(N116="snížená",J116,0)</f>
        <v>0</v>
      </c>
      <c r="BG116" s="175">
        <f>IF(N116="zákl. přenesená",J116,0)</f>
        <v>0</v>
      </c>
      <c r="BH116" s="175">
        <f>IF(N116="sníž. přenesená",J116,0)</f>
        <v>0</v>
      </c>
      <c r="BI116" s="175">
        <f>IF(N116="nulová",J116,0)</f>
        <v>0</v>
      </c>
      <c r="BJ116" s="17" t="s">
        <v>78</v>
      </c>
      <c r="BK116" s="175">
        <f>ROUND(I116*H116,2)</f>
        <v>0</v>
      </c>
      <c r="BL116" s="17" t="s">
        <v>152</v>
      </c>
      <c r="BM116" s="17" t="s">
        <v>1088</v>
      </c>
    </row>
    <row r="117" spans="2:65" s="11" customFormat="1">
      <c r="B117" s="176"/>
      <c r="D117" s="177" t="s">
        <v>154</v>
      </c>
      <c r="E117" s="178" t="s">
        <v>3</v>
      </c>
      <c r="F117" s="179" t="s">
        <v>1089</v>
      </c>
      <c r="H117" s="180">
        <v>10.95</v>
      </c>
      <c r="I117" s="181"/>
      <c r="L117" s="176"/>
      <c r="M117" s="182"/>
      <c r="N117" s="183"/>
      <c r="O117" s="183"/>
      <c r="P117" s="183"/>
      <c r="Q117" s="183"/>
      <c r="R117" s="183"/>
      <c r="S117" s="183"/>
      <c r="T117" s="184"/>
      <c r="AT117" s="185" t="s">
        <v>154</v>
      </c>
      <c r="AU117" s="185" t="s">
        <v>81</v>
      </c>
      <c r="AV117" s="11" t="s">
        <v>81</v>
      </c>
      <c r="AW117" s="11" t="s">
        <v>34</v>
      </c>
      <c r="AX117" s="11" t="s">
        <v>78</v>
      </c>
      <c r="AY117" s="185" t="s">
        <v>144</v>
      </c>
    </row>
    <row r="118" spans="2:65" s="1" customFormat="1" ht="44.25" customHeight="1">
      <c r="B118" s="163"/>
      <c r="C118" s="164" t="s">
        <v>9</v>
      </c>
      <c r="D118" s="164" t="s">
        <v>147</v>
      </c>
      <c r="E118" s="165" t="s">
        <v>1090</v>
      </c>
      <c r="F118" s="166" t="s">
        <v>1091</v>
      </c>
      <c r="G118" s="167" t="s">
        <v>169</v>
      </c>
      <c r="H118" s="168">
        <v>87.6</v>
      </c>
      <c r="I118" s="169"/>
      <c r="J118" s="170">
        <f>ROUND(I118*H118,2)</f>
        <v>0</v>
      </c>
      <c r="K118" s="166" t="s">
        <v>151</v>
      </c>
      <c r="L118" s="34"/>
      <c r="M118" s="171" t="s">
        <v>3</v>
      </c>
      <c r="N118" s="172" t="s">
        <v>42</v>
      </c>
      <c r="O118" s="35"/>
      <c r="P118" s="173">
        <f>O118*H118</f>
        <v>0</v>
      </c>
      <c r="Q118" s="173">
        <v>1.09E-3</v>
      </c>
      <c r="R118" s="173">
        <f>Q118*H118</f>
        <v>9.5483999999999999E-2</v>
      </c>
      <c r="S118" s="173">
        <v>0</v>
      </c>
      <c r="T118" s="174">
        <f>S118*H118</f>
        <v>0</v>
      </c>
      <c r="AR118" s="17" t="s">
        <v>152</v>
      </c>
      <c r="AT118" s="17" t="s">
        <v>147</v>
      </c>
      <c r="AU118" s="17" t="s">
        <v>81</v>
      </c>
      <c r="AY118" s="17" t="s">
        <v>144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7" t="s">
        <v>78</v>
      </c>
      <c r="BK118" s="175">
        <f>ROUND(I118*H118,2)</f>
        <v>0</v>
      </c>
      <c r="BL118" s="17" t="s">
        <v>152</v>
      </c>
      <c r="BM118" s="17" t="s">
        <v>1092</v>
      </c>
    </row>
    <row r="119" spans="2:65" s="11" customFormat="1">
      <c r="B119" s="176"/>
      <c r="D119" s="177" t="s">
        <v>154</v>
      </c>
      <c r="E119" s="178" t="s">
        <v>3</v>
      </c>
      <c r="F119" s="179" t="s">
        <v>1093</v>
      </c>
      <c r="H119" s="180">
        <v>87.6</v>
      </c>
      <c r="I119" s="181"/>
      <c r="L119" s="176"/>
      <c r="M119" s="182"/>
      <c r="N119" s="183"/>
      <c r="O119" s="183"/>
      <c r="P119" s="183"/>
      <c r="Q119" s="183"/>
      <c r="R119" s="183"/>
      <c r="S119" s="183"/>
      <c r="T119" s="184"/>
      <c r="AT119" s="185" t="s">
        <v>154</v>
      </c>
      <c r="AU119" s="185" t="s">
        <v>81</v>
      </c>
      <c r="AV119" s="11" t="s">
        <v>81</v>
      </c>
      <c r="AW119" s="11" t="s">
        <v>34</v>
      </c>
      <c r="AX119" s="11" t="s">
        <v>78</v>
      </c>
      <c r="AY119" s="185" t="s">
        <v>144</v>
      </c>
    </row>
    <row r="120" spans="2:65" s="1" customFormat="1" ht="22.5" customHeight="1">
      <c r="B120" s="163"/>
      <c r="C120" s="164" t="s">
        <v>234</v>
      </c>
      <c r="D120" s="164" t="s">
        <v>147</v>
      </c>
      <c r="E120" s="165" t="s">
        <v>1094</v>
      </c>
      <c r="F120" s="166" t="s">
        <v>1095</v>
      </c>
      <c r="G120" s="167" t="s">
        <v>169</v>
      </c>
      <c r="H120" s="168">
        <v>17</v>
      </c>
      <c r="I120" s="169"/>
      <c r="J120" s="170">
        <f>ROUND(I120*H120,2)</f>
        <v>0</v>
      </c>
      <c r="K120" s="166" t="s">
        <v>3</v>
      </c>
      <c r="L120" s="34"/>
      <c r="M120" s="171" t="s">
        <v>3</v>
      </c>
      <c r="N120" s="172" t="s">
        <v>42</v>
      </c>
      <c r="O120" s="35"/>
      <c r="P120" s="173">
        <f>O120*H120</f>
        <v>0</v>
      </c>
      <c r="Q120" s="173">
        <v>1.09E-3</v>
      </c>
      <c r="R120" s="173">
        <f>Q120*H120</f>
        <v>1.8530000000000001E-2</v>
      </c>
      <c r="S120" s="173">
        <v>0</v>
      </c>
      <c r="T120" s="174">
        <f>S120*H120</f>
        <v>0</v>
      </c>
      <c r="AR120" s="17" t="s">
        <v>152</v>
      </c>
      <c r="AT120" s="17" t="s">
        <v>147</v>
      </c>
      <c r="AU120" s="17" t="s">
        <v>81</v>
      </c>
      <c r="AY120" s="17" t="s">
        <v>144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7" t="s">
        <v>78</v>
      </c>
      <c r="BK120" s="175">
        <f>ROUND(I120*H120,2)</f>
        <v>0</v>
      </c>
      <c r="BL120" s="17" t="s">
        <v>152</v>
      </c>
      <c r="BM120" s="17" t="s">
        <v>1096</v>
      </c>
    </row>
    <row r="121" spans="2:65" s="1" customFormat="1" ht="44.25" customHeight="1">
      <c r="B121" s="163"/>
      <c r="C121" s="164" t="s">
        <v>241</v>
      </c>
      <c r="D121" s="164" t="s">
        <v>147</v>
      </c>
      <c r="E121" s="165" t="s">
        <v>1097</v>
      </c>
      <c r="F121" s="166" t="s">
        <v>1098</v>
      </c>
      <c r="G121" s="167" t="s">
        <v>169</v>
      </c>
      <c r="H121" s="168">
        <v>87.6</v>
      </c>
      <c r="I121" s="169"/>
      <c r="J121" s="170">
        <f>ROUND(I121*H121,2)</f>
        <v>0</v>
      </c>
      <c r="K121" s="166" t="s">
        <v>151</v>
      </c>
      <c r="L121" s="34"/>
      <c r="M121" s="171" t="s">
        <v>3</v>
      </c>
      <c r="N121" s="172" t="s">
        <v>42</v>
      </c>
      <c r="O121" s="35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AR121" s="17" t="s">
        <v>152</v>
      </c>
      <c r="AT121" s="17" t="s">
        <v>147</v>
      </c>
      <c r="AU121" s="17" t="s">
        <v>81</v>
      </c>
      <c r="AY121" s="17" t="s">
        <v>144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7" t="s">
        <v>78</v>
      </c>
      <c r="BK121" s="175">
        <f>ROUND(I121*H121,2)</f>
        <v>0</v>
      </c>
      <c r="BL121" s="17" t="s">
        <v>152</v>
      </c>
      <c r="BM121" s="17" t="s">
        <v>1099</v>
      </c>
    </row>
    <row r="122" spans="2:65" s="1" customFormat="1" ht="31.5" customHeight="1">
      <c r="B122" s="163"/>
      <c r="C122" s="164" t="s">
        <v>248</v>
      </c>
      <c r="D122" s="164" t="s">
        <v>147</v>
      </c>
      <c r="E122" s="165" t="s">
        <v>1100</v>
      </c>
      <c r="F122" s="166" t="s">
        <v>1101</v>
      </c>
      <c r="G122" s="167" t="s">
        <v>164</v>
      </c>
      <c r="H122" s="168">
        <v>0.56699999999999995</v>
      </c>
      <c r="I122" s="169"/>
      <c r="J122" s="170">
        <f>ROUND(I122*H122,2)</f>
        <v>0</v>
      </c>
      <c r="K122" s="166" t="s">
        <v>151</v>
      </c>
      <c r="L122" s="34"/>
      <c r="M122" s="171" t="s">
        <v>3</v>
      </c>
      <c r="N122" s="172" t="s">
        <v>42</v>
      </c>
      <c r="O122" s="35"/>
      <c r="P122" s="173">
        <f>O122*H122</f>
        <v>0</v>
      </c>
      <c r="Q122" s="173">
        <v>1.0530600000000001</v>
      </c>
      <c r="R122" s="173">
        <f>Q122*H122</f>
        <v>0.59708501999999997</v>
      </c>
      <c r="S122" s="173">
        <v>0</v>
      </c>
      <c r="T122" s="174">
        <f>S122*H122</f>
        <v>0</v>
      </c>
      <c r="AR122" s="17" t="s">
        <v>152</v>
      </c>
      <c r="AT122" s="17" t="s">
        <v>147</v>
      </c>
      <c r="AU122" s="17" t="s">
        <v>81</v>
      </c>
      <c r="AY122" s="17" t="s">
        <v>144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7" t="s">
        <v>78</v>
      </c>
      <c r="BK122" s="175">
        <f>ROUND(I122*H122,2)</f>
        <v>0</v>
      </c>
      <c r="BL122" s="17" t="s">
        <v>152</v>
      </c>
      <c r="BM122" s="17" t="s">
        <v>1102</v>
      </c>
    </row>
    <row r="123" spans="2:65" s="12" customFormat="1">
      <c r="B123" s="186"/>
      <c r="D123" s="187" t="s">
        <v>154</v>
      </c>
      <c r="E123" s="188" t="s">
        <v>3</v>
      </c>
      <c r="F123" s="189" t="s">
        <v>1103</v>
      </c>
      <c r="H123" s="190" t="s">
        <v>3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0" t="s">
        <v>154</v>
      </c>
      <c r="AU123" s="190" t="s">
        <v>81</v>
      </c>
      <c r="AV123" s="12" t="s">
        <v>78</v>
      </c>
      <c r="AW123" s="12" t="s">
        <v>34</v>
      </c>
      <c r="AX123" s="12" t="s">
        <v>71</v>
      </c>
      <c r="AY123" s="190" t="s">
        <v>144</v>
      </c>
    </row>
    <row r="124" spans="2:65" s="11" customFormat="1">
      <c r="B124" s="176"/>
      <c r="D124" s="177" t="s">
        <v>154</v>
      </c>
      <c r="E124" s="178" t="s">
        <v>3</v>
      </c>
      <c r="F124" s="179" t="s">
        <v>1104</v>
      </c>
      <c r="H124" s="180">
        <v>0.56699999999999995</v>
      </c>
      <c r="I124" s="181"/>
      <c r="L124" s="176"/>
      <c r="M124" s="182"/>
      <c r="N124" s="183"/>
      <c r="O124" s="183"/>
      <c r="P124" s="183"/>
      <c r="Q124" s="183"/>
      <c r="R124" s="183"/>
      <c r="S124" s="183"/>
      <c r="T124" s="184"/>
      <c r="AT124" s="185" t="s">
        <v>154</v>
      </c>
      <c r="AU124" s="185" t="s">
        <v>81</v>
      </c>
      <c r="AV124" s="11" t="s">
        <v>81</v>
      </c>
      <c r="AW124" s="11" t="s">
        <v>34</v>
      </c>
      <c r="AX124" s="11" t="s">
        <v>78</v>
      </c>
      <c r="AY124" s="185" t="s">
        <v>144</v>
      </c>
    </row>
    <row r="125" spans="2:65" s="1" customFormat="1" ht="31.5" customHeight="1">
      <c r="B125" s="163"/>
      <c r="C125" s="164" t="s">
        <v>253</v>
      </c>
      <c r="D125" s="164" t="s">
        <v>147</v>
      </c>
      <c r="E125" s="165" t="s">
        <v>1105</v>
      </c>
      <c r="F125" s="166" t="s">
        <v>1106</v>
      </c>
      <c r="G125" s="167" t="s">
        <v>296</v>
      </c>
      <c r="H125" s="168">
        <v>15</v>
      </c>
      <c r="I125" s="169"/>
      <c r="J125" s="170">
        <f>ROUND(I125*H125,2)</f>
        <v>0</v>
      </c>
      <c r="K125" s="166" t="s">
        <v>151</v>
      </c>
      <c r="L125" s="34"/>
      <c r="M125" s="171" t="s">
        <v>3</v>
      </c>
      <c r="N125" s="172" t="s">
        <v>42</v>
      </c>
      <c r="O125" s="35"/>
      <c r="P125" s="173">
        <f>O125*H125</f>
        <v>0</v>
      </c>
      <c r="Q125" s="173">
        <v>4.011E-2</v>
      </c>
      <c r="R125" s="173">
        <f>Q125*H125</f>
        <v>0.60165000000000002</v>
      </c>
      <c r="S125" s="173">
        <v>0</v>
      </c>
      <c r="T125" s="174">
        <f>S125*H125</f>
        <v>0</v>
      </c>
      <c r="AR125" s="17" t="s">
        <v>152</v>
      </c>
      <c r="AT125" s="17" t="s">
        <v>147</v>
      </c>
      <c r="AU125" s="17" t="s">
        <v>81</v>
      </c>
      <c r="AY125" s="17" t="s">
        <v>144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7" t="s">
        <v>78</v>
      </c>
      <c r="BK125" s="175">
        <f>ROUND(I125*H125,2)</f>
        <v>0</v>
      </c>
      <c r="BL125" s="17" t="s">
        <v>152</v>
      </c>
      <c r="BM125" s="17" t="s">
        <v>1107</v>
      </c>
    </row>
    <row r="126" spans="2:65" s="1" customFormat="1" ht="40.5">
      <c r="B126" s="34"/>
      <c r="D126" s="177" t="s">
        <v>217</v>
      </c>
      <c r="F126" s="225" t="s">
        <v>1108</v>
      </c>
      <c r="I126" s="217"/>
      <c r="L126" s="34"/>
      <c r="M126" s="63"/>
      <c r="N126" s="35"/>
      <c r="O126" s="35"/>
      <c r="P126" s="35"/>
      <c r="Q126" s="35"/>
      <c r="R126" s="35"/>
      <c r="S126" s="35"/>
      <c r="T126" s="64"/>
      <c r="AT126" s="17" t="s">
        <v>217</v>
      </c>
      <c r="AU126" s="17" t="s">
        <v>81</v>
      </c>
    </row>
    <row r="127" spans="2:65" s="1" customFormat="1" ht="31.5" customHeight="1">
      <c r="B127" s="163"/>
      <c r="C127" s="164" t="s">
        <v>274</v>
      </c>
      <c r="D127" s="164" t="s">
        <v>147</v>
      </c>
      <c r="E127" s="165" t="s">
        <v>1109</v>
      </c>
      <c r="F127" s="166" t="s">
        <v>1110</v>
      </c>
      <c r="G127" s="167" t="s">
        <v>296</v>
      </c>
      <c r="H127" s="168">
        <v>15</v>
      </c>
      <c r="I127" s="169"/>
      <c r="J127" s="170">
        <f>ROUND(I127*H127,2)</f>
        <v>0</v>
      </c>
      <c r="K127" s="166" t="s">
        <v>151</v>
      </c>
      <c r="L127" s="34"/>
      <c r="M127" s="171" t="s">
        <v>3</v>
      </c>
      <c r="N127" s="172" t="s">
        <v>42</v>
      </c>
      <c r="O127" s="35"/>
      <c r="P127" s="173">
        <f>O127*H127</f>
        <v>0</v>
      </c>
      <c r="Q127" s="173">
        <v>4.0999999999999999E-4</v>
      </c>
      <c r="R127" s="173">
        <f>Q127*H127</f>
        <v>6.1500000000000001E-3</v>
      </c>
      <c r="S127" s="173">
        <v>0</v>
      </c>
      <c r="T127" s="174">
        <f>S127*H127</f>
        <v>0</v>
      </c>
      <c r="AR127" s="17" t="s">
        <v>152</v>
      </c>
      <c r="AT127" s="17" t="s">
        <v>147</v>
      </c>
      <c r="AU127" s="17" t="s">
        <v>81</v>
      </c>
      <c r="AY127" s="17" t="s">
        <v>144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78</v>
      </c>
      <c r="BK127" s="175">
        <f>ROUND(I127*H127,2)</f>
        <v>0</v>
      </c>
      <c r="BL127" s="17" t="s">
        <v>152</v>
      </c>
      <c r="BM127" s="17" t="s">
        <v>1111</v>
      </c>
    </row>
    <row r="128" spans="2:65" s="1" customFormat="1" ht="54">
      <c r="B128" s="34"/>
      <c r="D128" s="187" t="s">
        <v>217</v>
      </c>
      <c r="F128" s="216" t="s">
        <v>1112</v>
      </c>
      <c r="I128" s="217"/>
      <c r="L128" s="34"/>
      <c r="M128" s="63"/>
      <c r="N128" s="35"/>
      <c r="O128" s="35"/>
      <c r="P128" s="35"/>
      <c r="Q128" s="35"/>
      <c r="R128" s="35"/>
      <c r="S128" s="35"/>
      <c r="T128" s="64"/>
      <c r="AT128" s="17" t="s">
        <v>217</v>
      </c>
      <c r="AU128" s="17" t="s">
        <v>81</v>
      </c>
    </row>
    <row r="129" spans="2:65" s="10" customFormat="1" ht="29.85" customHeight="1">
      <c r="B129" s="149"/>
      <c r="D129" s="160" t="s">
        <v>70</v>
      </c>
      <c r="E129" s="161" t="s">
        <v>172</v>
      </c>
      <c r="F129" s="161" t="s">
        <v>1113</v>
      </c>
      <c r="I129" s="152"/>
      <c r="J129" s="162">
        <f>BK129</f>
        <v>0</v>
      </c>
      <c r="L129" s="149"/>
      <c r="M129" s="154"/>
      <c r="N129" s="155"/>
      <c r="O129" s="155"/>
      <c r="P129" s="156">
        <f>SUM(P130:P141)</f>
        <v>0</v>
      </c>
      <c r="Q129" s="155"/>
      <c r="R129" s="156">
        <f>SUM(R130:R141)</f>
        <v>98.873444729999989</v>
      </c>
      <c r="S129" s="155"/>
      <c r="T129" s="157">
        <f>SUM(T130:T141)</f>
        <v>0</v>
      </c>
      <c r="AR129" s="150" t="s">
        <v>78</v>
      </c>
      <c r="AT129" s="158" t="s">
        <v>70</v>
      </c>
      <c r="AU129" s="158" t="s">
        <v>78</v>
      </c>
      <c r="AY129" s="150" t="s">
        <v>144</v>
      </c>
      <c r="BK129" s="159">
        <f>SUM(BK130:BK141)</f>
        <v>0</v>
      </c>
    </row>
    <row r="130" spans="2:65" s="1" customFormat="1" ht="22.5" customHeight="1">
      <c r="B130" s="163"/>
      <c r="C130" s="164" t="s">
        <v>8</v>
      </c>
      <c r="D130" s="164" t="s">
        <v>147</v>
      </c>
      <c r="E130" s="165" t="s">
        <v>1114</v>
      </c>
      <c r="F130" s="166" t="s">
        <v>1115</v>
      </c>
      <c r="G130" s="167" t="s">
        <v>169</v>
      </c>
      <c r="H130" s="168">
        <v>387.7</v>
      </c>
      <c r="I130" s="169"/>
      <c r="J130" s="170">
        <f>ROUND(I130*H130,2)</f>
        <v>0</v>
      </c>
      <c r="K130" s="166" t="s">
        <v>3</v>
      </c>
      <c r="L130" s="34"/>
      <c r="M130" s="171" t="s">
        <v>3</v>
      </c>
      <c r="N130" s="172" t="s">
        <v>42</v>
      </c>
      <c r="O130" s="35"/>
      <c r="P130" s="173">
        <f>O130*H130</f>
        <v>0</v>
      </c>
      <c r="Q130" s="173">
        <v>0.24922</v>
      </c>
      <c r="R130" s="173">
        <f>Q130*H130</f>
        <v>96.622593999999992</v>
      </c>
      <c r="S130" s="173">
        <v>0</v>
      </c>
      <c r="T130" s="174">
        <f>S130*H130</f>
        <v>0</v>
      </c>
      <c r="AR130" s="17" t="s">
        <v>152</v>
      </c>
      <c r="AT130" s="17" t="s">
        <v>147</v>
      </c>
      <c r="AU130" s="17" t="s">
        <v>81</v>
      </c>
      <c r="AY130" s="17" t="s">
        <v>144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78</v>
      </c>
      <c r="BK130" s="175">
        <f>ROUND(I130*H130,2)</f>
        <v>0</v>
      </c>
      <c r="BL130" s="17" t="s">
        <v>152</v>
      </c>
      <c r="BM130" s="17" t="s">
        <v>1116</v>
      </c>
    </row>
    <row r="131" spans="2:65" s="11" customFormat="1">
      <c r="B131" s="176"/>
      <c r="D131" s="187" t="s">
        <v>154</v>
      </c>
      <c r="E131" s="185" t="s">
        <v>3</v>
      </c>
      <c r="F131" s="195" t="s">
        <v>1117</v>
      </c>
      <c r="H131" s="196">
        <v>340</v>
      </c>
      <c r="I131" s="181"/>
      <c r="L131" s="176"/>
      <c r="M131" s="182"/>
      <c r="N131" s="183"/>
      <c r="O131" s="183"/>
      <c r="P131" s="183"/>
      <c r="Q131" s="183"/>
      <c r="R131" s="183"/>
      <c r="S131" s="183"/>
      <c r="T131" s="184"/>
      <c r="AT131" s="185" t="s">
        <v>154</v>
      </c>
      <c r="AU131" s="185" t="s">
        <v>81</v>
      </c>
      <c r="AV131" s="11" t="s">
        <v>81</v>
      </c>
      <c r="AW131" s="11" t="s">
        <v>34</v>
      </c>
      <c r="AX131" s="11" t="s">
        <v>71</v>
      </c>
      <c r="AY131" s="185" t="s">
        <v>144</v>
      </c>
    </row>
    <row r="132" spans="2:65" s="11" customFormat="1">
      <c r="B132" s="176"/>
      <c r="D132" s="187" t="s">
        <v>154</v>
      </c>
      <c r="E132" s="185" t="s">
        <v>3</v>
      </c>
      <c r="F132" s="195" t="s">
        <v>1118</v>
      </c>
      <c r="H132" s="196">
        <v>47.7</v>
      </c>
      <c r="I132" s="181"/>
      <c r="L132" s="176"/>
      <c r="M132" s="182"/>
      <c r="N132" s="183"/>
      <c r="O132" s="183"/>
      <c r="P132" s="183"/>
      <c r="Q132" s="183"/>
      <c r="R132" s="183"/>
      <c r="S132" s="183"/>
      <c r="T132" s="184"/>
      <c r="AT132" s="185" t="s">
        <v>154</v>
      </c>
      <c r="AU132" s="185" t="s">
        <v>81</v>
      </c>
      <c r="AV132" s="11" t="s">
        <v>81</v>
      </c>
      <c r="AW132" s="11" t="s">
        <v>34</v>
      </c>
      <c r="AX132" s="11" t="s">
        <v>71</v>
      </c>
      <c r="AY132" s="185" t="s">
        <v>144</v>
      </c>
    </row>
    <row r="133" spans="2:65" s="13" customFormat="1">
      <c r="B133" s="197"/>
      <c r="D133" s="177" t="s">
        <v>154</v>
      </c>
      <c r="E133" s="198" t="s">
        <v>3</v>
      </c>
      <c r="F133" s="199" t="s">
        <v>201</v>
      </c>
      <c r="H133" s="200">
        <v>387.7</v>
      </c>
      <c r="I133" s="201"/>
      <c r="L133" s="197"/>
      <c r="M133" s="202"/>
      <c r="N133" s="203"/>
      <c r="O133" s="203"/>
      <c r="P133" s="203"/>
      <c r="Q133" s="203"/>
      <c r="R133" s="203"/>
      <c r="S133" s="203"/>
      <c r="T133" s="204"/>
      <c r="AT133" s="205" t="s">
        <v>154</v>
      </c>
      <c r="AU133" s="205" t="s">
        <v>81</v>
      </c>
      <c r="AV133" s="13" t="s">
        <v>152</v>
      </c>
      <c r="AW133" s="13" t="s">
        <v>34</v>
      </c>
      <c r="AX133" s="13" t="s">
        <v>78</v>
      </c>
      <c r="AY133" s="205" t="s">
        <v>144</v>
      </c>
    </row>
    <row r="134" spans="2:65" s="1" customFormat="1" ht="44.25" customHeight="1">
      <c r="B134" s="163"/>
      <c r="C134" s="164" t="s">
        <v>287</v>
      </c>
      <c r="D134" s="164" t="s">
        <v>147</v>
      </c>
      <c r="E134" s="165" t="s">
        <v>1090</v>
      </c>
      <c r="F134" s="166" t="s">
        <v>1091</v>
      </c>
      <c r="G134" s="167" t="s">
        <v>169</v>
      </c>
      <c r="H134" s="168">
        <v>16.844000000000001</v>
      </c>
      <c r="I134" s="169"/>
      <c r="J134" s="170">
        <f>ROUND(I134*H134,2)</f>
        <v>0</v>
      </c>
      <c r="K134" s="166" t="s">
        <v>151</v>
      </c>
      <c r="L134" s="34"/>
      <c r="M134" s="171" t="s">
        <v>3</v>
      </c>
      <c r="N134" s="172" t="s">
        <v>42</v>
      </c>
      <c r="O134" s="35"/>
      <c r="P134" s="173">
        <f>O134*H134</f>
        <v>0</v>
      </c>
      <c r="Q134" s="173">
        <v>1.09E-3</v>
      </c>
      <c r="R134" s="173">
        <f>Q134*H134</f>
        <v>1.8359960000000002E-2</v>
      </c>
      <c r="S134" s="173">
        <v>0</v>
      </c>
      <c r="T134" s="174">
        <f>S134*H134</f>
        <v>0</v>
      </c>
      <c r="AR134" s="17" t="s">
        <v>152</v>
      </c>
      <c r="AT134" s="17" t="s">
        <v>147</v>
      </c>
      <c r="AU134" s="17" t="s">
        <v>81</v>
      </c>
      <c r="AY134" s="17" t="s">
        <v>144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78</v>
      </c>
      <c r="BK134" s="175">
        <f>ROUND(I134*H134,2)</f>
        <v>0</v>
      </c>
      <c r="BL134" s="17" t="s">
        <v>152</v>
      </c>
      <c r="BM134" s="17" t="s">
        <v>1119</v>
      </c>
    </row>
    <row r="135" spans="2:65" s="11" customFormat="1">
      <c r="B135" s="176"/>
      <c r="D135" s="187" t="s">
        <v>154</v>
      </c>
      <c r="E135" s="185" t="s">
        <v>3</v>
      </c>
      <c r="F135" s="195" t="s">
        <v>1120</v>
      </c>
      <c r="H135" s="196">
        <v>14.6</v>
      </c>
      <c r="I135" s="181"/>
      <c r="L135" s="176"/>
      <c r="M135" s="182"/>
      <c r="N135" s="183"/>
      <c r="O135" s="183"/>
      <c r="P135" s="183"/>
      <c r="Q135" s="183"/>
      <c r="R135" s="183"/>
      <c r="S135" s="183"/>
      <c r="T135" s="184"/>
      <c r="AT135" s="185" t="s">
        <v>154</v>
      </c>
      <c r="AU135" s="185" t="s">
        <v>81</v>
      </c>
      <c r="AV135" s="11" t="s">
        <v>81</v>
      </c>
      <c r="AW135" s="11" t="s">
        <v>34</v>
      </c>
      <c r="AX135" s="11" t="s">
        <v>71</v>
      </c>
      <c r="AY135" s="185" t="s">
        <v>144</v>
      </c>
    </row>
    <row r="136" spans="2:65" s="11" customFormat="1">
      <c r="B136" s="176"/>
      <c r="D136" s="187" t="s">
        <v>154</v>
      </c>
      <c r="E136" s="185" t="s">
        <v>3</v>
      </c>
      <c r="F136" s="195" t="s">
        <v>1121</v>
      </c>
      <c r="H136" s="196">
        <v>2.2440000000000002</v>
      </c>
      <c r="I136" s="181"/>
      <c r="L136" s="176"/>
      <c r="M136" s="182"/>
      <c r="N136" s="183"/>
      <c r="O136" s="183"/>
      <c r="P136" s="183"/>
      <c r="Q136" s="183"/>
      <c r="R136" s="183"/>
      <c r="S136" s="183"/>
      <c r="T136" s="184"/>
      <c r="AT136" s="185" t="s">
        <v>154</v>
      </c>
      <c r="AU136" s="185" t="s">
        <v>81</v>
      </c>
      <c r="AV136" s="11" t="s">
        <v>81</v>
      </c>
      <c r="AW136" s="11" t="s">
        <v>34</v>
      </c>
      <c r="AX136" s="11" t="s">
        <v>71</v>
      </c>
      <c r="AY136" s="185" t="s">
        <v>144</v>
      </c>
    </row>
    <row r="137" spans="2:65" s="13" customFormat="1">
      <c r="B137" s="197"/>
      <c r="D137" s="177" t="s">
        <v>154</v>
      </c>
      <c r="E137" s="198" t="s">
        <v>3</v>
      </c>
      <c r="F137" s="199" t="s">
        <v>201</v>
      </c>
      <c r="H137" s="200">
        <v>16.844000000000001</v>
      </c>
      <c r="I137" s="201"/>
      <c r="L137" s="197"/>
      <c r="M137" s="202"/>
      <c r="N137" s="203"/>
      <c r="O137" s="203"/>
      <c r="P137" s="203"/>
      <c r="Q137" s="203"/>
      <c r="R137" s="203"/>
      <c r="S137" s="203"/>
      <c r="T137" s="204"/>
      <c r="AT137" s="205" t="s">
        <v>154</v>
      </c>
      <c r="AU137" s="205" t="s">
        <v>81</v>
      </c>
      <c r="AV137" s="13" t="s">
        <v>152</v>
      </c>
      <c r="AW137" s="13" t="s">
        <v>34</v>
      </c>
      <c r="AX137" s="13" t="s">
        <v>78</v>
      </c>
      <c r="AY137" s="205" t="s">
        <v>144</v>
      </c>
    </row>
    <row r="138" spans="2:65" s="1" customFormat="1" ht="44.25" customHeight="1">
      <c r="B138" s="163"/>
      <c r="C138" s="164" t="s">
        <v>293</v>
      </c>
      <c r="D138" s="164" t="s">
        <v>147</v>
      </c>
      <c r="E138" s="165" t="s">
        <v>1097</v>
      </c>
      <c r="F138" s="166" t="s">
        <v>1098</v>
      </c>
      <c r="G138" s="167" t="s">
        <v>169</v>
      </c>
      <c r="H138" s="168">
        <v>16.844000000000001</v>
      </c>
      <c r="I138" s="169"/>
      <c r="J138" s="170">
        <f>ROUND(I138*H138,2)</f>
        <v>0</v>
      </c>
      <c r="K138" s="166" t="s">
        <v>151</v>
      </c>
      <c r="L138" s="34"/>
      <c r="M138" s="171" t="s">
        <v>3</v>
      </c>
      <c r="N138" s="172" t="s">
        <v>42</v>
      </c>
      <c r="O138" s="35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AR138" s="17" t="s">
        <v>152</v>
      </c>
      <c r="AT138" s="17" t="s">
        <v>147</v>
      </c>
      <c r="AU138" s="17" t="s">
        <v>81</v>
      </c>
      <c r="AY138" s="17" t="s">
        <v>144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78</v>
      </c>
      <c r="BK138" s="175">
        <f>ROUND(I138*H138,2)</f>
        <v>0</v>
      </c>
      <c r="BL138" s="17" t="s">
        <v>152</v>
      </c>
      <c r="BM138" s="17" t="s">
        <v>1122</v>
      </c>
    </row>
    <row r="139" spans="2:65" s="1" customFormat="1" ht="31.5" customHeight="1">
      <c r="B139" s="163"/>
      <c r="C139" s="164" t="s">
        <v>298</v>
      </c>
      <c r="D139" s="164" t="s">
        <v>147</v>
      </c>
      <c r="E139" s="165" t="s">
        <v>1123</v>
      </c>
      <c r="F139" s="166" t="s">
        <v>1124</v>
      </c>
      <c r="G139" s="167" t="s">
        <v>164</v>
      </c>
      <c r="H139" s="168">
        <v>2.1989999999999998</v>
      </c>
      <c r="I139" s="169"/>
      <c r="J139" s="170">
        <f>ROUND(I139*H139,2)</f>
        <v>0</v>
      </c>
      <c r="K139" s="166" t="s">
        <v>151</v>
      </c>
      <c r="L139" s="34"/>
      <c r="M139" s="171" t="s">
        <v>3</v>
      </c>
      <c r="N139" s="172" t="s">
        <v>42</v>
      </c>
      <c r="O139" s="35"/>
      <c r="P139" s="173">
        <f>O139*H139</f>
        <v>0</v>
      </c>
      <c r="Q139" s="173">
        <v>1.0152300000000001</v>
      </c>
      <c r="R139" s="173">
        <f>Q139*H139</f>
        <v>2.2324907700000001</v>
      </c>
      <c r="S139" s="173">
        <v>0</v>
      </c>
      <c r="T139" s="174">
        <f>S139*H139</f>
        <v>0</v>
      </c>
      <c r="AR139" s="17" t="s">
        <v>152</v>
      </c>
      <c r="AT139" s="17" t="s">
        <v>147</v>
      </c>
      <c r="AU139" s="17" t="s">
        <v>81</v>
      </c>
      <c r="AY139" s="17" t="s">
        <v>144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78</v>
      </c>
      <c r="BK139" s="175">
        <f>ROUND(I139*H139,2)</f>
        <v>0</v>
      </c>
      <c r="BL139" s="17" t="s">
        <v>152</v>
      </c>
      <c r="BM139" s="17" t="s">
        <v>1125</v>
      </c>
    </row>
    <row r="140" spans="2:65" s="12" customFormat="1">
      <c r="B140" s="186"/>
      <c r="D140" s="187" t="s">
        <v>154</v>
      </c>
      <c r="E140" s="188" t="s">
        <v>3</v>
      </c>
      <c r="F140" s="189" t="s">
        <v>1103</v>
      </c>
      <c r="H140" s="190" t="s">
        <v>3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154</v>
      </c>
      <c r="AU140" s="190" t="s">
        <v>81</v>
      </c>
      <c r="AV140" s="12" t="s">
        <v>78</v>
      </c>
      <c r="AW140" s="12" t="s">
        <v>34</v>
      </c>
      <c r="AX140" s="12" t="s">
        <v>71</v>
      </c>
      <c r="AY140" s="190" t="s">
        <v>144</v>
      </c>
    </row>
    <row r="141" spans="2:65" s="11" customFormat="1">
      <c r="B141" s="176"/>
      <c r="D141" s="187" t="s">
        <v>154</v>
      </c>
      <c r="E141" s="185" t="s">
        <v>3</v>
      </c>
      <c r="F141" s="195" t="s">
        <v>1126</v>
      </c>
      <c r="H141" s="196">
        <v>2.1989999999999998</v>
      </c>
      <c r="I141" s="181"/>
      <c r="L141" s="176"/>
      <c r="M141" s="182"/>
      <c r="N141" s="183"/>
      <c r="O141" s="183"/>
      <c r="P141" s="183"/>
      <c r="Q141" s="183"/>
      <c r="R141" s="183"/>
      <c r="S141" s="183"/>
      <c r="T141" s="184"/>
      <c r="AT141" s="185" t="s">
        <v>154</v>
      </c>
      <c r="AU141" s="185" t="s">
        <v>81</v>
      </c>
      <c r="AV141" s="11" t="s">
        <v>81</v>
      </c>
      <c r="AW141" s="11" t="s">
        <v>34</v>
      </c>
      <c r="AX141" s="11" t="s">
        <v>78</v>
      </c>
      <c r="AY141" s="185" t="s">
        <v>144</v>
      </c>
    </row>
    <row r="142" spans="2:65" s="10" customFormat="1" ht="29.85" customHeight="1">
      <c r="B142" s="149"/>
      <c r="D142" s="160" t="s">
        <v>70</v>
      </c>
      <c r="E142" s="161" t="s">
        <v>324</v>
      </c>
      <c r="F142" s="161" t="s">
        <v>325</v>
      </c>
      <c r="I142" s="152"/>
      <c r="J142" s="162">
        <f>BK142</f>
        <v>0</v>
      </c>
      <c r="L142" s="149"/>
      <c r="M142" s="154"/>
      <c r="N142" s="155"/>
      <c r="O142" s="155"/>
      <c r="P142" s="156">
        <f>SUM(P143:P144)</f>
        <v>0</v>
      </c>
      <c r="Q142" s="155"/>
      <c r="R142" s="156">
        <f>SUM(R143:R144)</f>
        <v>4.0800000000000003E-2</v>
      </c>
      <c r="S142" s="155"/>
      <c r="T142" s="157">
        <f>SUM(T143:T144)</f>
        <v>0</v>
      </c>
      <c r="AR142" s="150" t="s">
        <v>78</v>
      </c>
      <c r="AT142" s="158" t="s">
        <v>70</v>
      </c>
      <c r="AU142" s="158" t="s">
        <v>78</v>
      </c>
      <c r="AY142" s="150" t="s">
        <v>144</v>
      </c>
      <c r="BK142" s="159">
        <f>SUM(BK143:BK144)</f>
        <v>0</v>
      </c>
    </row>
    <row r="143" spans="2:65" s="1" customFormat="1" ht="22.5" customHeight="1">
      <c r="B143" s="163"/>
      <c r="C143" s="164" t="s">
        <v>303</v>
      </c>
      <c r="D143" s="164" t="s">
        <v>147</v>
      </c>
      <c r="E143" s="165" t="s">
        <v>327</v>
      </c>
      <c r="F143" s="166" t="s">
        <v>328</v>
      </c>
      <c r="G143" s="167" t="s">
        <v>169</v>
      </c>
      <c r="H143" s="168">
        <v>340</v>
      </c>
      <c r="I143" s="169"/>
      <c r="J143" s="170">
        <f>ROUND(I143*H143,2)</f>
        <v>0</v>
      </c>
      <c r="K143" s="166" t="s">
        <v>151</v>
      </c>
      <c r="L143" s="34"/>
      <c r="M143" s="171" t="s">
        <v>3</v>
      </c>
      <c r="N143" s="172" t="s">
        <v>42</v>
      </c>
      <c r="O143" s="35"/>
      <c r="P143" s="173">
        <f>O143*H143</f>
        <v>0</v>
      </c>
      <c r="Q143" s="173">
        <v>1.2E-4</v>
      </c>
      <c r="R143" s="173">
        <f>Q143*H143</f>
        <v>4.0800000000000003E-2</v>
      </c>
      <c r="S143" s="173">
        <v>0</v>
      </c>
      <c r="T143" s="174">
        <f>S143*H143</f>
        <v>0</v>
      </c>
      <c r="AR143" s="17" t="s">
        <v>152</v>
      </c>
      <c r="AT143" s="17" t="s">
        <v>147</v>
      </c>
      <c r="AU143" s="17" t="s">
        <v>81</v>
      </c>
      <c r="AY143" s="17" t="s">
        <v>144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78</v>
      </c>
      <c r="BK143" s="175">
        <f>ROUND(I143*H143,2)</f>
        <v>0</v>
      </c>
      <c r="BL143" s="17" t="s">
        <v>152</v>
      </c>
      <c r="BM143" s="17" t="s">
        <v>329</v>
      </c>
    </row>
    <row r="144" spans="2:65" s="11" customFormat="1">
      <c r="B144" s="176"/>
      <c r="D144" s="187" t="s">
        <v>154</v>
      </c>
      <c r="E144" s="185" t="s">
        <v>3</v>
      </c>
      <c r="F144" s="195" t="s">
        <v>1127</v>
      </c>
      <c r="H144" s="196">
        <v>340</v>
      </c>
      <c r="I144" s="181"/>
      <c r="L144" s="176"/>
      <c r="M144" s="182"/>
      <c r="N144" s="183"/>
      <c r="O144" s="183"/>
      <c r="P144" s="183"/>
      <c r="Q144" s="183"/>
      <c r="R144" s="183"/>
      <c r="S144" s="183"/>
      <c r="T144" s="184"/>
      <c r="AT144" s="185" t="s">
        <v>154</v>
      </c>
      <c r="AU144" s="185" t="s">
        <v>81</v>
      </c>
      <c r="AV144" s="11" t="s">
        <v>81</v>
      </c>
      <c r="AW144" s="11" t="s">
        <v>34</v>
      </c>
      <c r="AX144" s="11" t="s">
        <v>78</v>
      </c>
      <c r="AY144" s="185" t="s">
        <v>144</v>
      </c>
    </row>
    <row r="145" spans="2:65" s="10" customFormat="1" ht="29.85" customHeight="1">
      <c r="B145" s="149"/>
      <c r="D145" s="160" t="s">
        <v>70</v>
      </c>
      <c r="E145" s="161" t="s">
        <v>427</v>
      </c>
      <c r="F145" s="161" t="s">
        <v>428</v>
      </c>
      <c r="I145" s="152"/>
      <c r="J145" s="162">
        <f>BK145</f>
        <v>0</v>
      </c>
      <c r="L145" s="149"/>
      <c r="M145" s="154"/>
      <c r="N145" s="155"/>
      <c r="O145" s="155"/>
      <c r="P145" s="156">
        <f>SUM(P146:P170)</f>
        <v>0</v>
      </c>
      <c r="Q145" s="155"/>
      <c r="R145" s="156">
        <f>SUM(R146:R170)</f>
        <v>11.562343200000001</v>
      </c>
      <c r="S145" s="155"/>
      <c r="T145" s="157">
        <f>SUM(T146:T170)</f>
        <v>0</v>
      </c>
      <c r="AR145" s="150" t="s">
        <v>78</v>
      </c>
      <c r="AT145" s="158" t="s">
        <v>70</v>
      </c>
      <c r="AU145" s="158" t="s">
        <v>78</v>
      </c>
      <c r="AY145" s="150" t="s">
        <v>144</v>
      </c>
      <c r="BK145" s="159">
        <f>SUM(BK146:BK170)</f>
        <v>0</v>
      </c>
    </row>
    <row r="146" spans="2:65" s="1" customFormat="1" ht="31.5" customHeight="1">
      <c r="B146" s="163"/>
      <c r="C146" s="164" t="s">
        <v>307</v>
      </c>
      <c r="D146" s="164" t="s">
        <v>147</v>
      </c>
      <c r="E146" s="165" t="s">
        <v>1128</v>
      </c>
      <c r="F146" s="166" t="s">
        <v>1129</v>
      </c>
      <c r="G146" s="167" t="s">
        <v>150</v>
      </c>
      <c r="H146" s="168">
        <v>7</v>
      </c>
      <c r="I146" s="169"/>
      <c r="J146" s="170">
        <f>ROUND(I146*H146,2)</f>
        <v>0</v>
      </c>
      <c r="K146" s="166" t="s">
        <v>151</v>
      </c>
      <c r="L146" s="34"/>
      <c r="M146" s="171" t="s">
        <v>3</v>
      </c>
      <c r="N146" s="172" t="s">
        <v>42</v>
      </c>
      <c r="O146" s="35"/>
      <c r="P146" s="173">
        <f>O146*H146</f>
        <v>0</v>
      </c>
      <c r="Q146" s="173">
        <v>1.63</v>
      </c>
      <c r="R146" s="173">
        <f>Q146*H146</f>
        <v>11.41</v>
      </c>
      <c r="S146" s="173">
        <v>0</v>
      </c>
      <c r="T146" s="174">
        <f>S146*H146</f>
        <v>0</v>
      </c>
      <c r="AR146" s="17" t="s">
        <v>152</v>
      </c>
      <c r="AT146" s="17" t="s">
        <v>147</v>
      </c>
      <c r="AU146" s="17" t="s">
        <v>81</v>
      </c>
      <c r="AY146" s="17" t="s">
        <v>144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78</v>
      </c>
      <c r="BK146" s="175">
        <f>ROUND(I146*H146,2)</f>
        <v>0</v>
      </c>
      <c r="BL146" s="17" t="s">
        <v>152</v>
      </c>
      <c r="BM146" s="17" t="s">
        <v>1130</v>
      </c>
    </row>
    <row r="147" spans="2:65" s="1" customFormat="1" ht="44.25" customHeight="1">
      <c r="B147" s="163"/>
      <c r="C147" s="164" t="s">
        <v>145</v>
      </c>
      <c r="D147" s="164" t="s">
        <v>147</v>
      </c>
      <c r="E147" s="165" t="s">
        <v>1131</v>
      </c>
      <c r="F147" s="166" t="s">
        <v>1132</v>
      </c>
      <c r="G147" s="167" t="s">
        <v>169</v>
      </c>
      <c r="H147" s="168">
        <v>35</v>
      </c>
      <c r="I147" s="169"/>
      <c r="J147" s="170">
        <f>ROUND(I147*H147,2)</f>
        <v>0</v>
      </c>
      <c r="K147" s="166" t="s">
        <v>151</v>
      </c>
      <c r="L147" s="34"/>
      <c r="M147" s="171" t="s">
        <v>3</v>
      </c>
      <c r="N147" s="172" t="s">
        <v>42</v>
      </c>
      <c r="O147" s="35"/>
      <c r="P147" s="173">
        <f>O147*H147</f>
        <v>0</v>
      </c>
      <c r="Q147" s="173">
        <v>3.1E-4</v>
      </c>
      <c r="R147" s="173">
        <f>Q147*H147</f>
        <v>1.085E-2</v>
      </c>
      <c r="S147" s="173">
        <v>0</v>
      </c>
      <c r="T147" s="174">
        <f>S147*H147</f>
        <v>0</v>
      </c>
      <c r="AR147" s="17" t="s">
        <v>152</v>
      </c>
      <c r="AT147" s="17" t="s">
        <v>147</v>
      </c>
      <c r="AU147" s="17" t="s">
        <v>81</v>
      </c>
      <c r="AY147" s="17" t="s">
        <v>144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7" t="s">
        <v>78</v>
      </c>
      <c r="BK147" s="175">
        <f>ROUND(I147*H147,2)</f>
        <v>0</v>
      </c>
      <c r="BL147" s="17" t="s">
        <v>152</v>
      </c>
      <c r="BM147" s="17" t="s">
        <v>1133</v>
      </c>
    </row>
    <row r="148" spans="2:65" s="1" customFormat="1" ht="22.5" customHeight="1">
      <c r="B148" s="163"/>
      <c r="C148" s="206" t="s">
        <v>313</v>
      </c>
      <c r="D148" s="206" t="s">
        <v>213</v>
      </c>
      <c r="E148" s="207" t="s">
        <v>1134</v>
      </c>
      <c r="F148" s="208" t="s">
        <v>1135</v>
      </c>
      <c r="G148" s="209" t="s">
        <v>169</v>
      </c>
      <c r="H148" s="210">
        <v>42</v>
      </c>
      <c r="I148" s="211"/>
      <c r="J148" s="212">
        <f>ROUND(I148*H148,2)</f>
        <v>0</v>
      </c>
      <c r="K148" s="208" t="s">
        <v>3</v>
      </c>
      <c r="L148" s="213"/>
      <c r="M148" s="214" t="s">
        <v>3</v>
      </c>
      <c r="N148" s="215" t="s">
        <v>42</v>
      </c>
      <c r="O148" s="35"/>
      <c r="P148" s="173">
        <f>O148*H148</f>
        <v>0</v>
      </c>
      <c r="Q148" s="173">
        <v>2.9999999999999997E-4</v>
      </c>
      <c r="R148" s="173">
        <f>Q148*H148</f>
        <v>1.2599999999999998E-2</v>
      </c>
      <c r="S148" s="173">
        <v>0</v>
      </c>
      <c r="T148" s="174">
        <f>S148*H148</f>
        <v>0</v>
      </c>
      <c r="AR148" s="17" t="s">
        <v>190</v>
      </c>
      <c r="AT148" s="17" t="s">
        <v>213</v>
      </c>
      <c r="AU148" s="17" t="s">
        <v>81</v>
      </c>
      <c r="AY148" s="17" t="s">
        <v>144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78</v>
      </c>
      <c r="BK148" s="175">
        <f>ROUND(I148*H148,2)</f>
        <v>0</v>
      </c>
      <c r="BL148" s="17" t="s">
        <v>152</v>
      </c>
      <c r="BM148" s="17" t="s">
        <v>1136</v>
      </c>
    </row>
    <row r="149" spans="2:65" s="11" customFormat="1">
      <c r="B149" s="176"/>
      <c r="D149" s="177" t="s">
        <v>154</v>
      </c>
      <c r="E149" s="178" t="s">
        <v>3</v>
      </c>
      <c r="F149" s="179" t="s">
        <v>1137</v>
      </c>
      <c r="H149" s="180">
        <v>42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85" t="s">
        <v>154</v>
      </c>
      <c r="AU149" s="185" t="s">
        <v>81</v>
      </c>
      <c r="AV149" s="11" t="s">
        <v>81</v>
      </c>
      <c r="AW149" s="11" t="s">
        <v>34</v>
      </c>
      <c r="AX149" s="11" t="s">
        <v>78</v>
      </c>
      <c r="AY149" s="185" t="s">
        <v>144</v>
      </c>
    </row>
    <row r="150" spans="2:65" s="1" customFormat="1" ht="31.5" customHeight="1">
      <c r="B150" s="163"/>
      <c r="C150" s="164" t="s">
        <v>318</v>
      </c>
      <c r="D150" s="164" t="s">
        <v>147</v>
      </c>
      <c r="E150" s="165" t="s">
        <v>1138</v>
      </c>
      <c r="F150" s="166" t="s">
        <v>1139</v>
      </c>
      <c r="G150" s="167" t="s">
        <v>296</v>
      </c>
      <c r="H150" s="168">
        <v>4</v>
      </c>
      <c r="I150" s="169"/>
      <c r="J150" s="170">
        <f>ROUND(I150*H150,2)</f>
        <v>0</v>
      </c>
      <c r="K150" s="166" t="s">
        <v>151</v>
      </c>
      <c r="L150" s="34"/>
      <c r="M150" s="171" t="s">
        <v>3</v>
      </c>
      <c r="N150" s="172" t="s">
        <v>42</v>
      </c>
      <c r="O150" s="35"/>
      <c r="P150" s="173">
        <f>O150*H150</f>
        <v>0</v>
      </c>
      <c r="Q150" s="173">
        <v>2.0600000000000002E-3</v>
      </c>
      <c r="R150" s="173">
        <f>Q150*H150</f>
        <v>8.2400000000000008E-3</v>
      </c>
      <c r="S150" s="173">
        <v>0</v>
      </c>
      <c r="T150" s="174">
        <f>S150*H150</f>
        <v>0</v>
      </c>
      <c r="AR150" s="17" t="s">
        <v>152</v>
      </c>
      <c r="AT150" s="17" t="s">
        <v>147</v>
      </c>
      <c r="AU150" s="17" t="s">
        <v>81</v>
      </c>
      <c r="AY150" s="17" t="s">
        <v>144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7" t="s">
        <v>78</v>
      </c>
      <c r="BK150" s="175">
        <f>ROUND(I150*H150,2)</f>
        <v>0</v>
      </c>
      <c r="BL150" s="17" t="s">
        <v>152</v>
      </c>
      <c r="BM150" s="17" t="s">
        <v>1140</v>
      </c>
    </row>
    <row r="151" spans="2:65" s="1" customFormat="1" ht="22.5" customHeight="1">
      <c r="B151" s="163"/>
      <c r="C151" s="164" t="s">
        <v>326</v>
      </c>
      <c r="D151" s="164" t="s">
        <v>147</v>
      </c>
      <c r="E151" s="165" t="s">
        <v>1141</v>
      </c>
      <c r="F151" s="166" t="s">
        <v>1142</v>
      </c>
      <c r="G151" s="167" t="s">
        <v>169</v>
      </c>
      <c r="H151" s="168">
        <v>2</v>
      </c>
      <c r="I151" s="169"/>
      <c r="J151" s="170">
        <f>ROUND(I151*H151,2)</f>
        <v>0</v>
      </c>
      <c r="K151" s="166" t="s">
        <v>3</v>
      </c>
      <c r="L151" s="34"/>
      <c r="M151" s="171" t="s">
        <v>3</v>
      </c>
      <c r="N151" s="172" t="s">
        <v>42</v>
      </c>
      <c r="O151" s="35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AR151" s="17" t="s">
        <v>152</v>
      </c>
      <c r="AT151" s="17" t="s">
        <v>147</v>
      </c>
      <c r="AU151" s="17" t="s">
        <v>81</v>
      </c>
      <c r="AY151" s="17" t="s">
        <v>144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7" t="s">
        <v>78</v>
      </c>
      <c r="BK151" s="175">
        <f>ROUND(I151*H151,2)</f>
        <v>0</v>
      </c>
      <c r="BL151" s="17" t="s">
        <v>152</v>
      </c>
      <c r="BM151" s="17" t="s">
        <v>1143</v>
      </c>
    </row>
    <row r="152" spans="2:65" s="1" customFormat="1" ht="44.25" customHeight="1">
      <c r="B152" s="163"/>
      <c r="C152" s="164" t="s">
        <v>334</v>
      </c>
      <c r="D152" s="164" t="s">
        <v>147</v>
      </c>
      <c r="E152" s="165" t="s">
        <v>1090</v>
      </c>
      <c r="F152" s="166" t="s">
        <v>1091</v>
      </c>
      <c r="G152" s="167" t="s">
        <v>169</v>
      </c>
      <c r="H152" s="168">
        <v>20.04</v>
      </c>
      <c r="I152" s="169"/>
      <c r="J152" s="170">
        <f>ROUND(I152*H152,2)</f>
        <v>0</v>
      </c>
      <c r="K152" s="166" t="s">
        <v>151</v>
      </c>
      <c r="L152" s="34"/>
      <c r="M152" s="171" t="s">
        <v>3</v>
      </c>
      <c r="N152" s="172" t="s">
        <v>42</v>
      </c>
      <c r="O152" s="35"/>
      <c r="P152" s="173">
        <f>O152*H152</f>
        <v>0</v>
      </c>
      <c r="Q152" s="173">
        <v>1.09E-3</v>
      </c>
      <c r="R152" s="173">
        <f>Q152*H152</f>
        <v>2.1843600000000001E-2</v>
      </c>
      <c r="S152" s="173">
        <v>0</v>
      </c>
      <c r="T152" s="174">
        <f>S152*H152</f>
        <v>0</v>
      </c>
      <c r="AR152" s="17" t="s">
        <v>152</v>
      </c>
      <c r="AT152" s="17" t="s">
        <v>147</v>
      </c>
      <c r="AU152" s="17" t="s">
        <v>81</v>
      </c>
      <c r="AY152" s="17" t="s">
        <v>144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7" t="s">
        <v>78</v>
      </c>
      <c r="BK152" s="175">
        <f>ROUND(I152*H152,2)</f>
        <v>0</v>
      </c>
      <c r="BL152" s="17" t="s">
        <v>152</v>
      </c>
      <c r="BM152" s="17" t="s">
        <v>1144</v>
      </c>
    </row>
    <row r="153" spans="2:65" s="12" customFormat="1">
      <c r="B153" s="186"/>
      <c r="D153" s="187" t="s">
        <v>154</v>
      </c>
      <c r="E153" s="188" t="s">
        <v>3</v>
      </c>
      <c r="F153" s="189" t="s">
        <v>1145</v>
      </c>
      <c r="H153" s="190" t="s">
        <v>3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0" t="s">
        <v>154</v>
      </c>
      <c r="AU153" s="190" t="s">
        <v>81</v>
      </c>
      <c r="AV153" s="12" t="s">
        <v>78</v>
      </c>
      <c r="AW153" s="12" t="s">
        <v>34</v>
      </c>
      <c r="AX153" s="12" t="s">
        <v>71</v>
      </c>
      <c r="AY153" s="190" t="s">
        <v>144</v>
      </c>
    </row>
    <row r="154" spans="2:65" s="11" customFormat="1">
      <c r="B154" s="176"/>
      <c r="D154" s="187" t="s">
        <v>154</v>
      </c>
      <c r="E154" s="185" t="s">
        <v>3</v>
      </c>
      <c r="F154" s="195" t="s">
        <v>1146</v>
      </c>
      <c r="H154" s="196">
        <v>10.64</v>
      </c>
      <c r="I154" s="181"/>
      <c r="L154" s="176"/>
      <c r="M154" s="182"/>
      <c r="N154" s="183"/>
      <c r="O154" s="183"/>
      <c r="P154" s="183"/>
      <c r="Q154" s="183"/>
      <c r="R154" s="183"/>
      <c r="S154" s="183"/>
      <c r="T154" s="184"/>
      <c r="AT154" s="185" t="s">
        <v>154</v>
      </c>
      <c r="AU154" s="185" t="s">
        <v>81</v>
      </c>
      <c r="AV154" s="11" t="s">
        <v>81</v>
      </c>
      <c r="AW154" s="11" t="s">
        <v>34</v>
      </c>
      <c r="AX154" s="11" t="s">
        <v>71</v>
      </c>
      <c r="AY154" s="185" t="s">
        <v>144</v>
      </c>
    </row>
    <row r="155" spans="2:65" s="11" customFormat="1">
      <c r="B155" s="176"/>
      <c r="D155" s="187" t="s">
        <v>154</v>
      </c>
      <c r="E155" s="185" t="s">
        <v>3</v>
      </c>
      <c r="F155" s="195" t="s">
        <v>1147</v>
      </c>
      <c r="H155" s="196">
        <v>5.4</v>
      </c>
      <c r="I155" s="181"/>
      <c r="L155" s="176"/>
      <c r="M155" s="182"/>
      <c r="N155" s="183"/>
      <c r="O155" s="183"/>
      <c r="P155" s="183"/>
      <c r="Q155" s="183"/>
      <c r="R155" s="183"/>
      <c r="S155" s="183"/>
      <c r="T155" s="184"/>
      <c r="AT155" s="185" t="s">
        <v>154</v>
      </c>
      <c r="AU155" s="185" t="s">
        <v>81</v>
      </c>
      <c r="AV155" s="11" t="s">
        <v>81</v>
      </c>
      <c r="AW155" s="11" t="s">
        <v>34</v>
      </c>
      <c r="AX155" s="11" t="s">
        <v>71</v>
      </c>
      <c r="AY155" s="185" t="s">
        <v>144</v>
      </c>
    </row>
    <row r="156" spans="2:65" s="11" customFormat="1">
      <c r="B156" s="176"/>
      <c r="D156" s="187" t="s">
        <v>154</v>
      </c>
      <c r="E156" s="185" t="s">
        <v>3</v>
      </c>
      <c r="F156" s="195" t="s">
        <v>1148</v>
      </c>
      <c r="H156" s="196">
        <v>4</v>
      </c>
      <c r="I156" s="181"/>
      <c r="L156" s="176"/>
      <c r="M156" s="182"/>
      <c r="N156" s="183"/>
      <c r="O156" s="183"/>
      <c r="P156" s="183"/>
      <c r="Q156" s="183"/>
      <c r="R156" s="183"/>
      <c r="S156" s="183"/>
      <c r="T156" s="184"/>
      <c r="AT156" s="185" t="s">
        <v>154</v>
      </c>
      <c r="AU156" s="185" t="s">
        <v>81</v>
      </c>
      <c r="AV156" s="11" t="s">
        <v>81</v>
      </c>
      <c r="AW156" s="11" t="s">
        <v>34</v>
      </c>
      <c r="AX156" s="11" t="s">
        <v>71</v>
      </c>
      <c r="AY156" s="185" t="s">
        <v>144</v>
      </c>
    </row>
    <row r="157" spans="2:65" s="13" customFormat="1">
      <c r="B157" s="197"/>
      <c r="D157" s="177" t="s">
        <v>154</v>
      </c>
      <c r="E157" s="198" t="s">
        <v>3</v>
      </c>
      <c r="F157" s="199" t="s">
        <v>201</v>
      </c>
      <c r="H157" s="200">
        <v>20.04</v>
      </c>
      <c r="I157" s="201"/>
      <c r="L157" s="197"/>
      <c r="M157" s="202"/>
      <c r="N157" s="203"/>
      <c r="O157" s="203"/>
      <c r="P157" s="203"/>
      <c r="Q157" s="203"/>
      <c r="R157" s="203"/>
      <c r="S157" s="203"/>
      <c r="T157" s="204"/>
      <c r="AT157" s="205" t="s">
        <v>154</v>
      </c>
      <c r="AU157" s="205" t="s">
        <v>81</v>
      </c>
      <c r="AV157" s="13" t="s">
        <v>152</v>
      </c>
      <c r="AW157" s="13" t="s">
        <v>34</v>
      </c>
      <c r="AX157" s="13" t="s">
        <v>78</v>
      </c>
      <c r="AY157" s="205" t="s">
        <v>144</v>
      </c>
    </row>
    <row r="158" spans="2:65" s="1" customFormat="1" ht="44.25" customHeight="1">
      <c r="B158" s="163"/>
      <c r="C158" s="164" t="s">
        <v>340</v>
      </c>
      <c r="D158" s="164" t="s">
        <v>147</v>
      </c>
      <c r="E158" s="165" t="s">
        <v>1097</v>
      </c>
      <c r="F158" s="166" t="s">
        <v>1098</v>
      </c>
      <c r="G158" s="167" t="s">
        <v>169</v>
      </c>
      <c r="H158" s="168">
        <v>20.04</v>
      </c>
      <c r="I158" s="169"/>
      <c r="J158" s="170">
        <f>ROUND(I158*H158,2)</f>
        <v>0</v>
      </c>
      <c r="K158" s="166" t="s">
        <v>151</v>
      </c>
      <c r="L158" s="34"/>
      <c r="M158" s="171" t="s">
        <v>3</v>
      </c>
      <c r="N158" s="172" t="s">
        <v>42</v>
      </c>
      <c r="O158" s="35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AR158" s="17" t="s">
        <v>152</v>
      </c>
      <c r="AT158" s="17" t="s">
        <v>147</v>
      </c>
      <c r="AU158" s="17" t="s">
        <v>81</v>
      </c>
      <c r="AY158" s="17" t="s">
        <v>144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7" t="s">
        <v>78</v>
      </c>
      <c r="BK158" s="175">
        <f>ROUND(I158*H158,2)</f>
        <v>0</v>
      </c>
      <c r="BL158" s="17" t="s">
        <v>152</v>
      </c>
      <c r="BM158" s="17" t="s">
        <v>1149</v>
      </c>
    </row>
    <row r="159" spans="2:65" s="1" customFormat="1" ht="31.5" customHeight="1">
      <c r="B159" s="163"/>
      <c r="C159" s="164" t="s">
        <v>348</v>
      </c>
      <c r="D159" s="164" t="s">
        <v>147</v>
      </c>
      <c r="E159" s="165" t="s">
        <v>1150</v>
      </c>
      <c r="F159" s="166" t="s">
        <v>1151</v>
      </c>
      <c r="G159" s="167" t="s">
        <v>169</v>
      </c>
      <c r="H159" s="168">
        <v>40.08</v>
      </c>
      <c r="I159" s="169"/>
      <c r="J159" s="170">
        <f>ROUND(I159*H159,2)</f>
        <v>0</v>
      </c>
      <c r="K159" s="166" t="s">
        <v>151</v>
      </c>
      <c r="L159" s="34"/>
      <c r="M159" s="171" t="s">
        <v>3</v>
      </c>
      <c r="N159" s="172" t="s">
        <v>42</v>
      </c>
      <c r="O159" s="35"/>
      <c r="P159" s="173">
        <f>O159*H159</f>
        <v>0</v>
      </c>
      <c r="Q159" s="173">
        <v>1.42E-3</v>
      </c>
      <c r="R159" s="173">
        <f>Q159*H159</f>
        <v>5.6913600000000002E-2</v>
      </c>
      <c r="S159" s="173">
        <v>0</v>
      </c>
      <c r="T159" s="174">
        <f>S159*H159</f>
        <v>0</v>
      </c>
      <c r="AR159" s="17" t="s">
        <v>152</v>
      </c>
      <c r="AT159" s="17" t="s">
        <v>147</v>
      </c>
      <c r="AU159" s="17" t="s">
        <v>81</v>
      </c>
      <c r="AY159" s="17" t="s">
        <v>144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7" t="s">
        <v>78</v>
      </c>
      <c r="BK159" s="175">
        <f>ROUND(I159*H159,2)</f>
        <v>0</v>
      </c>
      <c r="BL159" s="17" t="s">
        <v>152</v>
      </c>
      <c r="BM159" s="17" t="s">
        <v>1152</v>
      </c>
    </row>
    <row r="160" spans="2:65" s="12" customFormat="1">
      <c r="B160" s="186"/>
      <c r="D160" s="187" t="s">
        <v>154</v>
      </c>
      <c r="E160" s="188" t="s">
        <v>3</v>
      </c>
      <c r="F160" s="189" t="s">
        <v>1145</v>
      </c>
      <c r="H160" s="190" t="s">
        <v>3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0" t="s">
        <v>154</v>
      </c>
      <c r="AU160" s="190" t="s">
        <v>81</v>
      </c>
      <c r="AV160" s="12" t="s">
        <v>78</v>
      </c>
      <c r="AW160" s="12" t="s">
        <v>34</v>
      </c>
      <c r="AX160" s="12" t="s">
        <v>71</v>
      </c>
      <c r="AY160" s="190" t="s">
        <v>144</v>
      </c>
    </row>
    <row r="161" spans="2:65" s="11" customFormat="1">
      <c r="B161" s="176"/>
      <c r="D161" s="177" t="s">
        <v>154</v>
      </c>
      <c r="E161" s="178" t="s">
        <v>3</v>
      </c>
      <c r="F161" s="179" t="s">
        <v>1153</v>
      </c>
      <c r="H161" s="180">
        <v>40.08</v>
      </c>
      <c r="I161" s="181"/>
      <c r="L161" s="176"/>
      <c r="M161" s="182"/>
      <c r="N161" s="183"/>
      <c r="O161" s="183"/>
      <c r="P161" s="183"/>
      <c r="Q161" s="183"/>
      <c r="R161" s="183"/>
      <c r="S161" s="183"/>
      <c r="T161" s="184"/>
      <c r="AT161" s="185" t="s">
        <v>154</v>
      </c>
      <c r="AU161" s="185" t="s">
        <v>81</v>
      </c>
      <c r="AV161" s="11" t="s">
        <v>81</v>
      </c>
      <c r="AW161" s="11" t="s">
        <v>34</v>
      </c>
      <c r="AX161" s="11" t="s">
        <v>78</v>
      </c>
      <c r="AY161" s="185" t="s">
        <v>144</v>
      </c>
    </row>
    <row r="162" spans="2:65" s="1" customFormat="1" ht="31.5" customHeight="1">
      <c r="B162" s="163"/>
      <c r="C162" s="164" t="s">
        <v>352</v>
      </c>
      <c r="D162" s="164" t="s">
        <v>147</v>
      </c>
      <c r="E162" s="165" t="s">
        <v>1154</v>
      </c>
      <c r="F162" s="166" t="s">
        <v>1155</v>
      </c>
      <c r="G162" s="167" t="s">
        <v>296</v>
      </c>
      <c r="H162" s="168">
        <v>37.6</v>
      </c>
      <c r="I162" s="169"/>
      <c r="J162" s="170">
        <f>ROUND(I162*H162,2)</f>
        <v>0</v>
      </c>
      <c r="K162" s="166" t="s">
        <v>3</v>
      </c>
      <c r="L162" s="34"/>
      <c r="M162" s="171" t="s">
        <v>3</v>
      </c>
      <c r="N162" s="172" t="s">
        <v>42</v>
      </c>
      <c r="O162" s="35"/>
      <c r="P162" s="173">
        <f>O162*H162</f>
        <v>0</v>
      </c>
      <c r="Q162" s="173">
        <v>2.1000000000000001E-4</v>
      </c>
      <c r="R162" s="173">
        <f>Q162*H162</f>
        <v>7.8960000000000002E-3</v>
      </c>
      <c r="S162" s="173">
        <v>0</v>
      </c>
      <c r="T162" s="174">
        <f>S162*H162</f>
        <v>0</v>
      </c>
      <c r="AR162" s="17" t="s">
        <v>152</v>
      </c>
      <c r="AT162" s="17" t="s">
        <v>147</v>
      </c>
      <c r="AU162" s="17" t="s">
        <v>81</v>
      </c>
      <c r="AY162" s="17" t="s">
        <v>144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78</v>
      </c>
      <c r="BK162" s="175">
        <f>ROUND(I162*H162,2)</f>
        <v>0</v>
      </c>
      <c r="BL162" s="17" t="s">
        <v>152</v>
      </c>
      <c r="BM162" s="17" t="s">
        <v>1156</v>
      </c>
    </row>
    <row r="163" spans="2:65" s="12" customFormat="1">
      <c r="B163" s="186"/>
      <c r="D163" s="187" t="s">
        <v>154</v>
      </c>
      <c r="E163" s="188" t="s">
        <v>3</v>
      </c>
      <c r="F163" s="189" t="s">
        <v>1145</v>
      </c>
      <c r="H163" s="190" t="s">
        <v>3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0" t="s">
        <v>154</v>
      </c>
      <c r="AU163" s="190" t="s">
        <v>81</v>
      </c>
      <c r="AV163" s="12" t="s">
        <v>78</v>
      </c>
      <c r="AW163" s="12" t="s">
        <v>34</v>
      </c>
      <c r="AX163" s="12" t="s">
        <v>71</v>
      </c>
      <c r="AY163" s="190" t="s">
        <v>144</v>
      </c>
    </row>
    <row r="164" spans="2:65" s="11" customFormat="1">
      <c r="B164" s="176"/>
      <c r="D164" s="187" t="s">
        <v>154</v>
      </c>
      <c r="E164" s="185" t="s">
        <v>3</v>
      </c>
      <c r="F164" s="195" t="s">
        <v>1157</v>
      </c>
      <c r="H164" s="196">
        <v>20.8</v>
      </c>
      <c r="I164" s="181"/>
      <c r="L164" s="176"/>
      <c r="M164" s="182"/>
      <c r="N164" s="183"/>
      <c r="O164" s="183"/>
      <c r="P164" s="183"/>
      <c r="Q164" s="183"/>
      <c r="R164" s="183"/>
      <c r="S164" s="183"/>
      <c r="T164" s="184"/>
      <c r="AT164" s="185" t="s">
        <v>154</v>
      </c>
      <c r="AU164" s="185" t="s">
        <v>81</v>
      </c>
      <c r="AV164" s="11" t="s">
        <v>81</v>
      </c>
      <c r="AW164" s="11" t="s">
        <v>34</v>
      </c>
      <c r="AX164" s="11" t="s">
        <v>71</v>
      </c>
      <c r="AY164" s="185" t="s">
        <v>144</v>
      </c>
    </row>
    <row r="165" spans="2:65" s="11" customFormat="1">
      <c r="B165" s="176"/>
      <c r="D165" s="187" t="s">
        <v>154</v>
      </c>
      <c r="E165" s="185" t="s">
        <v>3</v>
      </c>
      <c r="F165" s="195" t="s">
        <v>1158</v>
      </c>
      <c r="H165" s="196">
        <v>7.8</v>
      </c>
      <c r="I165" s="181"/>
      <c r="L165" s="176"/>
      <c r="M165" s="182"/>
      <c r="N165" s="183"/>
      <c r="O165" s="183"/>
      <c r="P165" s="183"/>
      <c r="Q165" s="183"/>
      <c r="R165" s="183"/>
      <c r="S165" s="183"/>
      <c r="T165" s="184"/>
      <c r="AT165" s="185" t="s">
        <v>154</v>
      </c>
      <c r="AU165" s="185" t="s">
        <v>81</v>
      </c>
      <c r="AV165" s="11" t="s">
        <v>81</v>
      </c>
      <c r="AW165" s="11" t="s">
        <v>34</v>
      </c>
      <c r="AX165" s="11" t="s">
        <v>71</v>
      </c>
      <c r="AY165" s="185" t="s">
        <v>144</v>
      </c>
    </row>
    <row r="166" spans="2:65" s="11" customFormat="1">
      <c r="B166" s="176"/>
      <c r="D166" s="187" t="s">
        <v>154</v>
      </c>
      <c r="E166" s="185" t="s">
        <v>3</v>
      </c>
      <c r="F166" s="195" t="s">
        <v>1159</v>
      </c>
      <c r="H166" s="196">
        <v>9</v>
      </c>
      <c r="I166" s="181"/>
      <c r="L166" s="176"/>
      <c r="M166" s="182"/>
      <c r="N166" s="183"/>
      <c r="O166" s="183"/>
      <c r="P166" s="183"/>
      <c r="Q166" s="183"/>
      <c r="R166" s="183"/>
      <c r="S166" s="183"/>
      <c r="T166" s="184"/>
      <c r="AT166" s="185" t="s">
        <v>154</v>
      </c>
      <c r="AU166" s="185" t="s">
        <v>81</v>
      </c>
      <c r="AV166" s="11" t="s">
        <v>81</v>
      </c>
      <c r="AW166" s="11" t="s">
        <v>34</v>
      </c>
      <c r="AX166" s="11" t="s">
        <v>71</v>
      </c>
      <c r="AY166" s="185" t="s">
        <v>144</v>
      </c>
    </row>
    <row r="167" spans="2:65" s="13" customFormat="1">
      <c r="B167" s="197"/>
      <c r="D167" s="177" t="s">
        <v>154</v>
      </c>
      <c r="E167" s="198" t="s">
        <v>3</v>
      </c>
      <c r="F167" s="199" t="s">
        <v>201</v>
      </c>
      <c r="H167" s="200">
        <v>37.6</v>
      </c>
      <c r="I167" s="201"/>
      <c r="L167" s="197"/>
      <c r="M167" s="202"/>
      <c r="N167" s="203"/>
      <c r="O167" s="203"/>
      <c r="P167" s="203"/>
      <c r="Q167" s="203"/>
      <c r="R167" s="203"/>
      <c r="S167" s="203"/>
      <c r="T167" s="204"/>
      <c r="AT167" s="205" t="s">
        <v>154</v>
      </c>
      <c r="AU167" s="205" t="s">
        <v>81</v>
      </c>
      <c r="AV167" s="13" t="s">
        <v>152</v>
      </c>
      <c r="AW167" s="13" t="s">
        <v>34</v>
      </c>
      <c r="AX167" s="13" t="s">
        <v>78</v>
      </c>
      <c r="AY167" s="205" t="s">
        <v>144</v>
      </c>
    </row>
    <row r="168" spans="2:65" s="1" customFormat="1" ht="22.5" customHeight="1">
      <c r="B168" s="163"/>
      <c r="C168" s="164" t="s">
        <v>356</v>
      </c>
      <c r="D168" s="164" t="s">
        <v>147</v>
      </c>
      <c r="E168" s="165" t="s">
        <v>1160</v>
      </c>
      <c r="F168" s="166" t="s">
        <v>1161</v>
      </c>
      <c r="G168" s="167" t="s">
        <v>296</v>
      </c>
      <c r="H168" s="168">
        <v>6.5</v>
      </c>
      <c r="I168" s="169"/>
      <c r="J168" s="170">
        <f>ROUND(I168*H168,2)</f>
        <v>0</v>
      </c>
      <c r="K168" s="166" t="s">
        <v>3</v>
      </c>
      <c r="L168" s="34"/>
      <c r="M168" s="171" t="s">
        <v>3</v>
      </c>
      <c r="N168" s="172" t="s">
        <v>42</v>
      </c>
      <c r="O168" s="35"/>
      <c r="P168" s="173">
        <f>O168*H168</f>
        <v>0</v>
      </c>
      <c r="Q168" s="173">
        <v>2E-3</v>
      </c>
      <c r="R168" s="173">
        <f>Q168*H168</f>
        <v>1.3000000000000001E-2</v>
      </c>
      <c r="S168" s="173">
        <v>0</v>
      </c>
      <c r="T168" s="174">
        <f>S168*H168</f>
        <v>0</v>
      </c>
      <c r="AR168" s="17" t="s">
        <v>152</v>
      </c>
      <c r="AT168" s="17" t="s">
        <v>147</v>
      </c>
      <c r="AU168" s="17" t="s">
        <v>81</v>
      </c>
      <c r="AY168" s="17" t="s">
        <v>144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7" t="s">
        <v>78</v>
      </c>
      <c r="BK168" s="175">
        <f>ROUND(I168*H168,2)</f>
        <v>0</v>
      </c>
      <c r="BL168" s="17" t="s">
        <v>152</v>
      </c>
      <c r="BM168" s="17" t="s">
        <v>1162</v>
      </c>
    </row>
    <row r="169" spans="2:65" s="1" customFormat="1" ht="31.5" customHeight="1">
      <c r="B169" s="163"/>
      <c r="C169" s="164" t="s">
        <v>360</v>
      </c>
      <c r="D169" s="164" t="s">
        <v>147</v>
      </c>
      <c r="E169" s="165" t="s">
        <v>1163</v>
      </c>
      <c r="F169" s="166" t="s">
        <v>1164</v>
      </c>
      <c r="G169" s="167" t="s">
        <v>179</v>
      </c>
      <c r="H169" s="168">
        <v>1</v>
      </c>
      <c r="I169" s="169"/>
      <c r="J169" s="170">
        <f>ROUND(I169*H169,2)</f>
        <v>0</v>
      </c>
      <c r="K169" s="166" t="s">
        <v>3</v>
      </c>
      <c r="L169" s="34"/>
      <c r="M169" s="171" t="s">
        <v>3</v>
      </c>
      <c r="N169" s="172" t="s">
        <v>42</v>
      </c>
      <c r="O169" s="35"/>
      <c r="P169" s="173">
        <f>O169*H169</f>
        <v>0</v>
      </c>
      <c r="Q169" s="173">
        <v>1E-3</v>
      </c>
      <c r="R169" s="173">
        <f>Q169*H169</f>
        <v>1E-3</v>
      </c>
      <c r="S169" s="173">
        <v>0</v>
      </c>
      <c r="T169" s="174">
        <f>S169*H169</f>
        <v>0</v>
      </c>
      <c r="AR169" s="17" t="s">
        <v>152</v>
      </c>
      <c r="AT169" s="17" t="s">
        <v>147</v>
      </c>
      <c r="AU169" s="17" t="s">
        <v>81</v>
      </c>
      <c r="AY169" s="17" t="s">
        <v>144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7" t="s">
        <v>78</v>
      </c>
      <c r="BK169" s="175">
        <f>ROUND(I169*H169,2)</f>
        <v>0</v>
      </c>
      <c r="BL169" s="17" t="s">
        <v>152</v>
      </c>
      <c r="BM169" s="17" t="s">
        <v>1165</v>
      </c>
    </row>
    <row r="170" spans="2:65" s="1" customFormat="1" ht="22.5" customHeight="1">
      <c r="B170" s="163"/>
      <c r="C170" s="164" t="s">
        <v>365</v>
      </c>
      <c r="D170" s="164" t="s">
        <v>147</v>
      </c>
      <c r="E170" s="165" t="s">
        <v>1166</v>
      </c>
      <c r="F170" s="166" t="s">
        <v>1167</v>
      </c>
      <c r="G170" s="167" t="s">
        <v>179</v>
      </c>
      <c r="H170" s="168">
        <v>2</v>
      </c>
      <c r="I170" s="169"/>
      <c r="J170" s="170">
        <f>ROUND(I170*H170,2)</f>
        <v>0</v>
      </c>
      <c r="K170" s="166" t="s">
        <v>3</v>
      </c>
      <c r="L170" s="34"/>
      <c r="M170" s="171" t="s">
        <v>3</v>
      </c>
      <c r="N170" s="172" t="s">
        <v>42</v>
      </c>
      <c r="O170" s="35"/>
      <c r="P170" s="173">
        <f>O170*H170</f>
        <v>0</v>
      </c>
      <c r="Q170" s="173">
        <v>0.01</v>
      </c>
      <c r="R170" s="173">
        <f>Q170*H170</f>
        <v>0.02</v>
      </c>
      <c r="S170" s="173">
        <v>0</v>
      </c>
      <c r="T170" s="174">
        <f>S170*H170</f>
        <v>0</v>
      </c>
      <c r="AR170" s="17" t="s">
        <v>152</v>
      </c>
      <c r="AT170" s="17" t="s">
        <v>147</v>
      </c>
      <c r="AU170" s="17" t="s">
        <v>81</v>
      </c>
      <c r="AY170" s="17" t="s">
        <v>144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7" t="s">
        <v>78</v>
      </c>
      <c r="BK170" s="175">
        <f>ROUND(I170*H170,2)</f>
        <v>0</v>
      </c>
      <c r="BL170" s="17" t="s">
        <v>152</v>
      </c>
      <c r="BM170" s="17" t="s">
        <v>1168</v>
      </c>
    </row>
    <row r="171" spans="2:65" s="10" customFormat="1" ht="29.85" customHeight="1">
      <c r="B171" s="149"/>
      <c r="D171" s="160" t="s">
        <v>70</v>
      </c>
      <c r="E171" s="161" t="s">
        <v>474</v>
      </c>
      <c r="F171" s="161" t="s">
        <v>475</v>
      </c>
      <c r="I171" s="152"/>
      <c r="J171" s="162">
        <f>BK171</f>
        <v>0</v>
      </c>
      <c r="L171" s="149"/>
      <c r="M171" s="154"/>
      <c r="N171" s="155"/>
      <c r="O171" s="155"/>
      <c r="P171" s="156">
        <f>SUM(P172:P175)</f>
        <v>0</v>
      </c>
      <c r="Q171" s="155"/>
      <c r="R171" s="156">
        <f>SUM(R172:R175)</f>
        <v>4.4080000000000004E-4</v>
      </c>
      <c r="S171" s="155"/>
      <c r="T171" s="157">
        <f>SUM(T172:T175)</f>
        <v>10.494</v>
      </c>
      <c r="AR171" s="150" t="s">
        <v>78</v>
      </c>
      <c r="AT171" s="158" t="s">
        <v>70</v>
      </c>
      <c r="AU171" s="158" t="s">
        <v>78</v>
      </c>
      <c r="AY171" s="150" t="s">
        <v>144</v>
      </c>
      <c r="BK171" s="159">
        <f>SUM(BK172:BK175)</f>
        <v>0</v>
      </c>
    </row>
    <row r="172" spans="2:65" s="1" customFormat="1" ht="31.5" customHeight="1">
      <c r="B172" s="163"/>
      <c r="C172" s="164" t="s">
        <v>369</v>
      </c>
      <c r="D172" s="164" t="s">
        <v>147</v>
      </c>
      <c r="E172" s="165" t="s">
        <v>493</v>
      </c>
      <c r="F172" s="166" t="s">
        <v>494</v>
      </c>
      <c r="G172" s="167" t="s">
        <v>150</v>
      </c>
      <c r="H172" s="168">
        <v>4.7699999999999996</v>
      </c>
      <c r="I172" s="169"/>
      <c r="J172" s="170">
        <f>ROUND(I172*H172,2)</f>
        <v>0</v>
      </c>
      <c r="K172" s="166" t="s">
        <v>151</v>
      </c>
      <c r="L172" s="34"/>
      <c r="M172" s="171" t="s">
        <v>3</v>
      </c>
      <c r="N172" s="172" t="s">
        <v>42</v>
      </c>
      <c r="O172" s="35"/>
      <c r="P172" s="173">
        <f>O172*H172</f>
        <v>0</v>
      </c>
      <c r="Q172" s="173">
        <v>0</v>
      </c>
      <c r="R172" s="173">
        <f>Q172*H172</f>
        <v>0</v>
      </c>
      <c r="S172" s="173">
        <v>2.2000000000000002</v>
      </c>
      <c r="T172" s="174">
        <f>S172*H172</f>
        <v>10.494</v>
      </c>
      <c r="AR172" s="17" t="s">
        <v>152</v>
      </c>
      <c r="AT172" s="17" t="s">
        <v>147</v>
      </c>
      <c r="AU172" s="17" t="s">
        <v>81</v>
      </c>
      <c r="AY172" s="17" t="s">
        <v>144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7" t="s">
        <v>78</v>
      </c>
      <c r="BK172" s="175">
        <f>ROUND(I172*H172,2)</f>
        <v>0</v>
      </c>
      <c r="BL172" s="17" t="s">
        <v>152</v>
      </c>
      <c r="BM172" s="17" t="s">
        <v>495</v>
      </c>
    </row>
    <row r="173" spans="2:65" s="11" customFormat="1">
      <c r="B173" s="176"/>
      <c r="D173" s="177" t="s">
        <v>154</v>
      </c>
      <c r="E173" s="178" t="s">
        <v>3</v>
      </c>
      <c r="F173" s="179" t="s">
        <v>1169</v>
      </c>
      <c r="H173" s="180">
        <v>4.7699999999999996</v>
      </c>
      <c r="I173" s="181"/>
      <c r="L173" s="176"/>
      <c r="M173" s="182"/>
      <c r="N173" s="183"/>
      <c r="O173" s="183"/>
      <c r="P173" s="183"/>
      <c r="Q173" s="183"/>
      <c r="R173" s="183"/>
      <c r="S173" s="183"/>
      <c r="T173" s="184"/>
      <c r="AT173" s="185" t="s">
        <v>154</v>
      </c>
      <c r="AU173" s="185" t="s">
        <v>81</v>
      </c>
      <c r="AV173" s="11" t="s">
        <v>81</v>
      </c>
      <c r="AW173" s="11" t="s">
        <v>34</v>
      </c>
      <c r="AX173" s="11" t="s">
        <v>78</v>
      </c>
      <c r="AY173" s="185" t="s">
        <v>144</v>
      </c>
    </row>
    <row r="174" spans="2:65" s="1" customFormat="1" ht="22.5" customHeight="1">
      <c r="B174" s="163"/>
      <c r="C174" s="164" t="s">
        <v>374</v>
      </c>
      <c r="D174" s="164" t="s">
        <v>147</v>
      </c>
      <c r="E174" s="165" t="s">
        <v>530</v>
      </c>
      <c r="F174" s="166" t="s">
        <v>531</v>
      </c>
      <c r="G174" s="167" t="s">
        <v>296</v>
      </c>
      <c r="H174" s="168">
        <v>22.04</v>
      </c>
      <c r="I174" s="169"/>
      <c r="J174" s="170">
        <f>ROUND(I174*H174,2)</f>
        <v>0</v>
      </c>
      <c r="K174" s="166" t="s">
        <v>151</v>
      </c>
      <c r="L174" s="34"/>
      <c r="M174" s="171" t="s">
        <v>3</v>
      </c>
      <c r="N174" s="172" t="s">
        <v>42</v>
      </c>
      <c r="O174" s="35"/>
      <c r="P174" s="173">
        <f>O174*H174</f>
        <v>0</v>
      </c>
      <c r="Q174" s="173">
        <v>2.0000000000000002E-5</v>
      </c>
      <c r="R174" s="173">
        <f>Q174*H174</f>
        <v>4.4080000000000004E-4</v>
      </c>
      <c r="S174" s="173">
        <v>0</v>
      </c>
      <c r="T174" s="174">
        <f>S174*H174</f>
        <v>0</v>
      </c>
      <c r="AR174" s="17" t="s">
        <v>152</v>
      </c>
      <c r="AT174" s="17" t="s">
        <v>147</v>
      </c>
      <c r="AU174" s="17" t="s">
        <v>81</v>
      </c>
      <c r="AY174" s="17" t="s">
        <v>144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7" t="s">
        <v>78</v>
      </c>
      <c r="BK174" s="175">
        <f>ROUND(I174*H174,2)</f>
        <v>0</v>
      </c>
      <c r="BL174" s="17" t="s">
        <v>152</v>
      </c>
      <c r="BM174" s="17" t="s">
        <v>532</v>
      </c>
    </row>
    <row r="175" spans="2:65" s="11" customFormat="1">
      <c r="B175" s="176"/>
      <c r="D175" s="187" t="s">
        <v>154</v>
      </c>
      <c r="E175" s="185" t="s">
        <v>3</v>
      </c>
      <c r="F175" s="195" t="s">
        <v>1170</v>
      </c>
      <c r="H175" s="196">
        <v>22.04</v>
      </c>
      <c r="I175" s="181"/>
      <c r="L175" s="176"/>
      <c r="M175" s="182"/>
      <c r="N175" s="183"/>
      <c r="O175" s="183"/>
      <c r="P175" s="183"/>
      <c r="Q175" s="183"/>
      <c r="R175" s="183"/>
      <c r="S175" s="183"/>
      <c r="T175" s="184"/>
      <c r="AT175" s="185" t="s">
        <v>154</v>
      </c>
      <c r="AU175" s="185" t="s">
        <v>81</v>
      </c>
      <c r="AV175" s="11" t="s">
        <v>81</v>
      </c>
      <c r="AW175" s="11" t="s">
        <v>34</v>
      </c>
      <c r="AX175" s="11" t="s">
        <v>78</v>
      </c>
      <c r="AY175" s="185" t="s">
        <v>144</v>
      </c>
    </row>
    <row r="176" spans="2:65" s="10" customFormat="1" ht="29.85" customHeight="1">
      <c r="B176" s="149"/>
      <c r="D176" s="160" t="s">
        <v>70</v>
      </c>
      <c r="E176" s="161" t="s">
        <v>591</v>
      </c>
      <c r="F176" s="161" t="s">
        <v>592</v>
      </c>
      <c r="I176" s="152"/>
      <c r="J176" s="162">
        <f>BK176</f>
        <v>0</v>
      </c>
      <c r="L176" s="149"/>
      <c r="M176" s="154"/>
      <c r="N176" s="155"/>
      <c r="O176" s="155"/>
      <c r="P176" s="156">
        <f>SUM(P177:P181)</f>
        <v>0</v>
      </c>
      <c r="Q176" s="155"/>
      <c r="R176" s="156">
        <f>SUM(R177:R181)</f>
        <v>0</v>
      </c>
      <c r="S176" s="155"/>
      <c r="T176" s="157">
        <f>SUM(T177:T181)</f>
        <v>0</v>
      </c>
      <c r="AR176" s="150" t="s">
        <v>78</v>
      </c>
      <c r="AT176" s="158" t="s">
        <v>70</v>
      </c>
      <c r="AU176" s="158" t="s">
        <v>78</v>
      </c>
      <c r="AY176" s="150" t="s">
        <v>144</v>
      </c>
      <c r="BK176" s="159">
        <f>SUM(BK177:BK181)</f>
        <v>0</v>
      </c>
    </row>
    <row r="177" spans="2:65" s="1" customFormat="1" ht="31.5" customHeight="1">
      <c r="B177" s="163"/>
      <c r="C177" s="164" t="s">
        <v>378</v>
      </c>
      <c r="D177" s="164" t="s">
        <v>147</v>
      </c>
      <c r="E177" s="165" t="s">
        <v>594</v>
      </c>
      <c r="F177" s="166" t="s">
        <v>595</v>
      </c>
      <c r="G177" s="167" t="s">
        <v>164</v>
      </c>
      <c r="H177" s="168">
        <v>11.853999999999999</v>
      </c>
      <c r="I177" s="169"/>
      <c r="J177" s="170">
        <f>ROUND(I177*H177,2)</f>
        <v>0</v>
      </c>
      <c r="K177" s="166" t="s">
        <v>151</v>
      </c>
      <c r="L177" s="34"/>
      <c r="M177" s="171" t="s">
        <v>3</v>
      </c>
      <c r="N177" s="172" t="s">
        <v>42</v>
      </c>
      <c r="O177" s="35"/>
      <c r="P177" s="173">
        <f>O177*H177</f>
        <v>0</v>
      </c>
      <c r="Q177" s="173">
        <v>0</v>
      </c>
      <c r="R177" s="173">
        <f>Q177*H177</f>
        <v>0</v>
      </c>
      <c r="S177" s="173">
        <v>0</v>
      </c>
      <c r="T177" s="174">
        <f>S177*H177</f>
        <v>0</v>
      </c>
      <c r="AR177" s="17" t="s">
        <v>152</v>
      </c>
      <c r="AT177" s="17" t="s">
        <v>147</v>
      </c>
      <c r="AU177" s="17" t="s">
        <v>81</v>
      </c>
      <c r="AY177" s="17" t="s">
        <v>144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7" t="s">
        <v>78</v>
      </c>
      <c r="BK177" s="175">
        <f>ROUND(I177*H177,2)</f>
        <v>0</v>
      </c>
      <c r="BL177" s="17" t="s">
        <v>152</v>
      </c>
      <c r="BM177" s="17" t="s">
        <v>596</v>
      </c>
    </row>
    <row r="178" spans="2:65" s="1" customFormat="1" ht="31.5" customHeight="1">
      <c r="B178" s="163"/>
      <c r="C178" s="164" t="s">
        <v>385</v>
      </c>
      <c r="D178" s="164" t="s">
        <v>147</v>
      </c>
      <c r="E178" s="165" t="s">
        <v>598</v>
      </c>
      <c r="F178" s="166" t="s">
        <v>599</v>
      </c>
      <c r="G178" s="167" t="s">
        <v>164</v>
      </c>
      <c r="H178" s="168">
        <v>11.853999999999999</v>
      </c>
      <c r="I178" s="169"/>
      <c r="J178" s="170">
        <f>ROUND(I178*H178,2)</f>
        <v>0</v>
      </c>
      <c r="K178" s="166" t="s">
        <v>151</v>
      </c>
      <c r="L178" s="34"/>
      <c r="M178" s="171" t="s">
        <v>3</v>
      </c>
      <c r="N178" s="172" t="s">
        <v>42</v>
      </c>
      <c r="O178" s="35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AR178" s="17" t="s">
        <v>152</v>
      </c>
      <c r="AT178" s="17" t="s">
        <v>147</v>
      </c>
      <c r="AU178" s="17" t="s">
        <v>81</v>
      </c>
      <c r="AY178" s="17" t="s">
        <v>144</v>
      </c>
      <c r="BE178" s="175">
        <f>IF(N178="základní",J178,0)</f>
        <v>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7" t="s">
        <v>78</v>
      </c>
      <c r="BK178" s="175">
        <f>ROUND(I178*H178,2)</f>
        <v>0</v>
      </c>
      <c r="BL178" s="17" t="s">
        <v>152</v>
      </c>
      <c r="BM178" s="17" t="s">
        <v>600</v>
      </c>
    </row>
    <row r="179" spans="2:65" s="1" customFormat="1" ht="31.5" customHeight="1">
      <c r="B179" s="163"/>
      <c r="C179" s="164" t="s">
        <v>389</v>
      </c>
      <c r="D179" s="164" t="s">
        <v>147</v>
      </c>
      <c r="E179" s="165" t="s">
        <v>602</v>
      </c>
      <c r="F179" s="166" t="s">
        <v>603</v>
      </c>
      <c r="G179" s="167" t="s">
        <v>164</v>
      </c>
      <c r="H179" s="168">
        <v>106.68600000000001</v>
      </c>
      <c r="I179" s="169"/>
      <c r="J179" s="170">
        <f>ROUND(I179*H179,2)</f>
        <v>0</v>
      </c>
      <c r="K179" s="166" t="s">
        <v>151</v>
      </c>
      <c r="L179" s="34"/>
      <c r="M179" s="171" t="s">
        <v>3</v>
      </c>
      <c r="N179" s="172" t="s">
        <v>42</v>
      </c>
      <c r="O179" s="35"/>
      <c r="P179" s="173">
        <f>O179*H179</f>
        <v>0</v>
      </c>
      <c r="Q179" s="173">
        <v>0</v>
      </c>
      <c r="R179" s="173">
        <f>Q179*H179</f>
        <v>0</v>
      </c>
      <c r="S179" s="173">
        <v>0</v>
      </c>
      <c r="T179" s="174">
        <f>S179*H179</f>
        <v>0</v>
      </c>
      <c r="AR179" s="17" t="s">
        <v>152</v>
      </c>
      <c r="AT179" s="17" t="s">
        <v>147</v>
      </c>
      <c r="AU179" s="17" t="s">
        <v>81</v>
      </c>
      <c r="AY179" s="17" t="s">
        <v>144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7" t="s">
        <v>78</v>
      </c>
      <c r="BK179" s="175">
        <f>ROUND(I179*H179,2)</f>
        <v>0</v>
      </c>
      <c r="BL179" s="17" t="s">
        <v>152</v>
      </c>
      <c r="BM179" s="17" t="s">
        <v>604</v>
      </c>
    </row>
    <row r="180" spans="2:65" s="11" customFormat="1">
      <c r="B180" s="176"/>
      <c r="D180" s="177" t="s">
        <v>154</v>
      </c>
      <c r="F180" s="179" t="s">
        <v>1171</v>
      </c>
      <c r="H180" s="180">
        <v>106.68600000000001</v>
      </c>
      <c r="I180" s="181"/>
      <c r="L180" s="176"/>
      <c r="M180" s="182"/>
      <c r="N180" s="183"/>
      <c r="O180" s="183"/>
      <c r="P180" s="183"/>
      <c r="Q180" s="183"/>
      <c r="R180" s="183"/>
      <c r="S180" s="183"/>
      <c r="T180" s="184"/>
      <c r="AT180" s="185" t="s">
        <v>154</v>
      </c>
      <c r="AU180" s="185" t="s">
        <v>81</v>
      </c>
      <c r="AV180" s="11" t="s">
        <v>81</v>
      </c>
      <c r="AW180" s="11" t="s">
        <v>4</v>
      </c>
      <c r="AX180" s="11" t="s">
        <v>78</v>
      </c>
      <c r="AY180" s="185" t="s">
        <v>144</v>
      </c>
    </row>
    <row r="181" spans="2:65" s="1" customFormat="1" ht="22.5" customHeight="1">
      <c r="B181" s="163"/>
      <c r="C181" s="164" t="s">
        <v>394</v>
      </c>
      <c r="D181" s="164" t="s">
        <v>147</v>
      </c>
      <c r="E181" s="165" t="s">
        <v>1172</v>
      </c>
      <c r="F181" s="166" t="s">
        <v>1173</v>
      </c>
      <c r="G181" s="167" t="s">
        <v>164</v>
      </c>
      <c r="H181" s="168">
        <v>11.853999999999999</v>
      </c>
      <c r="I181" s="169"/>
      <c r="J181" s="170">
        <f>ROUND(I181*H181,2)</f>
        <v>0</v>
      </c>
      <c r="K181" s="166" t="s">
        <v>151</v>
      </c>
      <c r="L181" s="34"/>
      <c r="M181" s="171" t="s">
        <v>3</v>
      </c>
      <c r="N181" s="172" t="s">
        <v>42</v>
      </c>
      <c r="O181" s="35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AR181" s="17" t="s">
        <v>152</v>
      </c>
      <c r="AT181" s="17" t="s">
        <v>147</v>
      </c>
      <c r="AU181" s="17" t="s">
        <v>81</v>
      </c>
      <c r="AY181" s="17" t="s">
        <v>144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7" t="s">
        <v>78</v>
      </c>
      <c r="BK181" s="175">
        <f>ROUND(I181*H181,2)</f>
        <v>0</v>
      </c>
      <c r="BL181" s="17" t="s">
        <v>152</v>
      </c>
      <c r="BM181" s="17" t="s">
        <v>1174</v>
      </c>
    </row>
    <row r="182" spans="2:65" s="10" customFormat="1" ht="29.85" customHeight="1">
      <c r="B182" s="149"/>
      <c r="D182" s="160" t="s">
        <v>70</v>
      </c>
      <c r="E182" s="161" t="s">
        <v>619</v>
      </c>
      <c r="F182" s="161" t="s">
        <v>620</v>
      </c>
      <c r="I182" s="152"/>
      <c r="J182" s="162">
        <f>BK182</f>
        <v>0</v>
      </c>
      <c r="L182" s="149"/>
      <c r="M182" s="154"/>
      <c r="N182" s="155"/>
      <c r="O182" s="155"/>
      <c r="P182" s="156">
        <f>P183</f>
        <v>0</v>
      </c>
      <c r="Q182" s="155"/>
      <c r="R182" s="156">
        <f>R183</f>
        <v>0</v>
      </c>
      <c r="S182" s="155"/>
      <c r="T182" s="157">
        <f>T183</f>
        <v>0</v>
      </c>
      <c r="AR182" s="150" t="s">
        <v>78</v>
      </c>
      <c r="AT182" s="158" t="s">
        <v>70</v>
      </c>
      <c r="AU182" s="158" t="s">
        <v>78</v>
      </c>
      <c r="AY182" s="150" t="s">
        <v>144</v>
      </c>
      <c r="BK182" s="159">
        <f>BK183</f>
        <v>0</v>
      </c>
    </row>
    <row r="183" spans="2:65" s="1" customFormat="1" ht="31.5" customHeight="1">
      <c r="B183" s="163"/>
      <c r="C183" s="164" t="s">
        <v>399</v>
      </c>
      <c r="D183" s="164" t="s">
        <v>147</v>
      </c>
      <c r="E183" s="165" t="s">
        <v>1175</v>
      </c>
      <c r="F183" s="166" t="s">
        <v>1176</v>
      </c>
      <c r="G183" s="167" t="s">
        <v>164</v>
      </c>
      <c r="H183" s="168">
        <v>255.24100000000001</v>
      </c>
      <c r="I183" s="169"/>
      <c r="J183" s="170">
        <f>ROUND(I183*H183,2)</f>
        <v>0</v>
      </c>
      <c r="K183" s="166" t="s">
        <v>151</v>
      </c>
      <c r="L183" s="34"/>
      <c r="M183" s="171" t="s">
        <v>3</v>
      </c>
      <c r="N183" s="172" t="s">
        <v>42</v>
      </c>
      <c r="O183" s="35"/>
      <c r="P183" s="173">
        <f>O183*H183</f>
        <v>0</v>
      </c>
      <c r="Q183" s="173">
        <v>0</v>
      </c>
      <c r="R183" s="173">
        <f>Q183*H183</f>
        <v>0</v>
      </c>
      <c r="S183" s="173">
        <v>0</v>
      </c>
      <c r="T183" s="174">
        <f>S183*H183</f>
        <v>0</v>
      </c>
      <c r="AR183" s="17" t="s">
        <v>152</v>
      </c>
      <c r="AT183" s="17" t="s">
        <v>147</v>
      </c>
      <c r="AU183" s="17" t="s">
        <v>81</v>
      </c>
      <c r="AY183" s="17" t="s">
        <v>144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7" t="s">
        <v>78</v>
      </c>
      <c r="BK183" s="175">
        <f>ROUND(I183*H183,2)</f>
        <v>0</v>
      </c>
      <c r="BL183" s="17" t="s">
        <v>152</v>
      </c>
      <c r="BM183" s="17" t="s">
        <v>1177</v>
      </c>
    </row>
    <row r="184" spans="2:65" s="10" customFormat="1" ht="37.35" customHeight="1">
      <c r="B184" s="149"/>
      <c r="D184" s="150" t="s">
        <v>70</v>
      </c>
      <c r="E184" s="151" t="s">
        <v>625</v>
      </c>
      <c r="F184" s="151" t="s">
        <v>626</v>
      </c>
      <c r="I184" s="152"/>
      <c r="J184" s="153">
        <f>BK184</f>
        <v>0</v>
      </c>
      <c r="L184" s="149"/>
      <c r="M184" s="154"/>
      <c r="N184" s="155"/>
      <c r="O184" s="155"/>
      <c r="P184" s="156">
        <f>P185</f>
        <v>0</v>
      </c>
      <c r="Q184" s="155"/>
      <c r="R184" s="156">
        <f>R185</f>
        <v>3.3556799999999998E-3</v>
      </c>
      <c r="S184" s="155"/>
      <c r="T184" s="157">
        <f>T185</f>
        <v>0</v>
      </c>
      <c r="AR184" s="150" t="s">
        <v>81</v>
      </c>
      <c r="AT184" s="158" t="s">
        <v>70</v>
      </c>
      <c r="AU184" s="158" t="s">
        <v>71</v>
      </c>
      <c r="AY184" s="150" t="s">
        <v>144</v>
      </c>
      <c r="BK184" s="159">
        <f>BK185</f>
        <v>0</v>
      </c>
    </row>
    <row r="185" spans="2:65" s="10" customFormat="1" ht="19.899999999999999" customHeight="1">
      <c r="B185" s="149"/>
      <c r="D185" s="160" t="s">
        <v>70</v>
      </c>
      <c r="E185" s="161" t="s">
        <v>954</v>
      </c>
      <c r="F185" s="161" t="s">
        <v>955</v>
      </c>
      <c r="I185" s="152"/>
      <c r="J185" s="162">
        <f>BK185</f>
        <v>0</v>
      </c>
      <c r="L185" s="149"/>
      <c r="M185" s="154"/>
      <c r="N185" s="155"/>
      <c r="O185" s="155"/>
      <c r="P185" s="156">
        <f>SUM(P186:P190)</f>
        <v>0</v>
      </c>
      <c r="Q185" s="155"/>
      <c r="R185" s="156">
        <f>SUM(R186:R190)</f>
        <v>3.3556799999999998E-3</v>
      </c>
      <c r="S185" s="155"/>
      <c r="T185" s="157">
        <f>SUM(T186:T190)</f>
        <v>0</v>
      </c>
      <c r="AR185" s="150" t="s">
        <v>81</v>
      </c>
      <c r="AT185" s="158" t="s">
        <v>70</v>
      </c>
      <c r="AU185" s="158" t="s">
        <v>78</v>
      </c>
      <c r="AY185" s="150" t="s">
        <v>144</v>
      </c>
      <c r="BK185" s="159">
        <f>SUM(BK186:BK190)</f>
        <v>0</v>
      </c>
    </row>
    <row r="186" spans="2:65" s="1" customFormat="1" ht="22.5" customHeight="1">
      <c r="B186" s="163"/>
      <c r="C186" s="164" t="s">
        <v>404</v>
      </c>
      <c r="D186" s="164" t="s">
        <v>147</v>
      </c>
      <c r="E186" s="165" t="s">
        <v>1178</v>
      </c>
      <c r="F186" s="166" t="s">
        <v>1179</v>
      </c>
      <c r="G186" s="167" t="s">
        <v>169</v>
      </c>
      <c r="H186" s="168">
        <v>13.981999999999999</v>
      </c>
      <c r="I186" s="169"/>
      <c r="J186" s="170">
        <f>ROUND(I186*H186,2)</f>
        <v>0</v>
      </c>
      <c r="K186" s="166" t="s">
        <v>151</v>
      </c>
      <c r="L186" s="34"/>
      <c r="M186" s="171" t="s">
        <v>3</v>
      </c>
      <c r="N186" s="172" t="s">
        <v>42</v>
      </c>
      <c r="O186" s="35"/>
      <c r="P186" s="173">
        <f>O186*H186</f>
        <v>0</v>
      </c>
      <c r="Q186" s="173">
        <v>2.4000000000000001E-4</v>
      </c>
      <c r="R186" s="173">
        <f>Q186*H186</f>
        <v>3.3556799999999998E-3</v>
      </c>
      <c r="S186" s="173">
        <v>0</v>
      </c>
      <c r="T186" s="174">
        <f>S186*H186</f>
        <v>0</v>
      </c>
      <c r="AR186" s="17" t="s">
        <v>234</v>
      </c>
      <c r="AT186" s="17" t="s">
        <v>147</v>
      </c>
      <c r="AU186" s="17" t="s">
        <v>81</v>
      </c>
      <c r="AY186" s="17" t="s">
        <v>144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7" t="s">
        <v>78</v>
      </c>
      <c r="BK186" s="175">
        <f>ROUND(I186*H186,2)</f>
        <v>0</v>
      </c>
      <c r="BL186" s="17" t="s">
        <v>234</v>
      </c>
      <c r="BM186" s="17" t="s">
        <v>1180</v>
      </c>
    </row>
    <row r="187" spans="2:65" s="12" customFormat="1">
      <c r="B187" s="186"/>
      <c r="D187" s="187" t="s">
        <v>154</v>
      </c>
      <c r="E187" s="188" t="s">
        <v>3</v>
      </c>
      <c r="F187" s="189" t="s">
        <v>1181</v>
      </c>
      <c r="H187" s="190" t="s">
        <v>3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0" t="s">
        <v>154</v>
      </c>
      <c r="AU187" s="190" t="s">
        <v>81</v>
      </c>
      <c r="AV187" s="12" t="s">
        <v>78</v>
      </c>
      <c r="AW187" s="12" t="s">
        <v>34</v>
      </c>
      <c r="AX187" s="12" t="s">
        <v>71</v>
      </c>
      <c r="AY187" s="190" t="s">
        <v>144</v>
      </c>
    </row>
    <row r="188" spans="2:65" s="11" customFormat="1">
      <c r="B188" s="176"/>
      <c r="D188" s="187" t="s">
        <v>154</v>
      </c>
      <c r="E188" s="185" t="s">
        <v>3</v>
      </c>
      <c r="F188" s="195" t="s">
        <v>1182</v>
      </c>
      <c r="H188" s="196">
        <v>7.2</v>
      </c>
      <c r="I188" s="181"/>
      <c r="L188" s="176"/>
      <c r="M188" s="182"/>
      <c r="N188" s="183"/>
      <c r="O188" s="183"/>
      <c r="P188" s="183"/>
      <c r="Q188" s="183"/>
      <c r="R188" s="183"/>
      <c r="S188" s="183"/>
      <c r="T188" s="184"/>
      <c r="AT188" s="185" t="s">
        <v>154</v>
      </c>
      <c r="AU188" s="185" t="s">
        <v>81</v>
      </c>
      <c r="AV188" s="11" t="s">
        <v>81</v>
      </c>
      <c r="AW188" s="11" t="s">
        <v>34</v>
      </c>
      <c r="AX188" s="11" t="s">
        <v>71</v>
      </c>
      <c r="AY188" s="185" t="s">
        <v>144</v>
      </c>
    </row>
    <row r="189" spans="2:65" s="11" customFormat="1">
      <c r="B189" s="176"/>
      <c r="D189" s="187" t="s">
        <v>154</v>
      </c>
      <c r="E189" s="185" t="s">
        <v>3</v>
      </c>
      <c r="F189" s="195" t="s">
        <v>1183</v>
      </c>
      <c r="H189" s="196">
        <v>6.782</v>
      </c>
      <c r="I189" s="181"/>
      <c r="L189" s="176"/>
      <c r="M189" s="182"/>
      <c r="N189" s="183"/>
      <c r="O189" s="183"/>
      <c r="P189" s="183"/>
      <c r="Q189" s="183"/>
      <c r="R189" s="183"/>
      <c r="S189" s="183"/>
      <c r="T189" s="184"/>
      <c r="AT189" s="185" t="s">
        <v>154</v>
      </c>
      <c r="AU189" s="185" t="s">
        <v>81</v>
      </c>
      <c r="AV189" s="11" t="s">
        <v>81</v>
      </c>
      <c r="AW189" s="11" t="s">
        <v>34</v>
      </c>
      <c r="AX189" s="11" t="s">
        <v>71</v>
      </c>
      <c r="AY189" s="185" t="s">
        <v>144</v>
      </c>
    </row>
    <row r="190" spans="2:65" s="13" customFormat="1">
      <c r="B190" s="197"/>
      <c r="D190" s="187" t="s">
        <v>154</v>
      </c>
      <c r="E190" s="218" t="s">
        <v>3</v>
      </c>
      <c r="F190" s="219" t="s">
        <v>201</v>
      </c>
      <c r="H190" s="220">
        <v>13.981999999999999</v>
      </c>
      <c r="I190" s="201"/>
      <c r="L190" s="197"/>
      <c r="M190" s="226"/>
      <c r="N190" s="227"/>
      <c r="O190" s="227"/>
      <c r="P190" s="227"/>
      <c r="Q190" s="227"/>
      <c r="R190" s="227"/>
      <c r="S190" s="227"/>
      <c r="T190" s="228"/>
      <c r="AT190" s="205" t="s">
        <v>154</v>
      </c>
      <c r="AU190" s="205" t="s">
        <v>81</v>
      </c>
      <c r="AV190" s="13" t="s">
        <v>152</v>
      </c>
      <c r="AW190" s="13" t="s">
        <v>34</v>
      </c>
      <c r="AX190" s="13" t="s">
        <v>78</v>
      </c>
      <c r="AY190" s="205" t="s">
        <v>144</v>
      </c>
    </row>
    <row r="191" spans="2:65" s="1" customFormat="1" ht="6.95" customHeight="1">
      <c r="B191" s="49"/>
      <c r="C191" s="50"/>
      <c r="D191" s="50"/>
      <c r="E191" s="50"/>
      <c r="F191" s="50"/>
      <c r="G191" s="50"/>
      <c r="H191" s="50"/>
      <c r="I191" s="116"/>
      <c r="J191" s="50"/>
      <c r="K191" s="50"/>
      <c r="L191" s="34"/>
    </row>
  </sheetData>
  <autoFilter ref="C88:K88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34"/>
      <c r="C1" s="234"/>
      <c r="D1" s="233" t="s">
        <v>1</v>
      </c>
      <c r="E1" s="234"/>
      <c r="F1" s="235" t="s">
        <v>1199</v>
      </c>
      <c r="G1" s="357" t="s">
        <v>1200</v>
      </c>
      <c r="H1" s="357"/>
      <c r="I1" s="239"/>
      <c r="J1" s="235" t="s">
        <v>1201</v>
      </c>
      <c r="K1" s="233" t="s">
        <v>90</v>
      </c>
      <c r="L1" s="235" t="s">
        <v>1202</v>
      </c>
      <c r="M1" s="235"/>
      <c r="N1" s="235"/>
      <c r="O1" s="235"/>
      <c r="P1" s="235"/>
      <c r="Q1" s="235"/>
      <c r="R1" s="235"/>
      <c r="S1" s="235"/>
      <c r="T1" s="235"/>
      <c r="U1" s="231"/>
      <c r="V1" s="231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19" t="s">
        <v>6</v>
      </c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7" t="s">
        <v>89</v>
      </c>
    </row>
    <row r="3" spans="1:70" ht="6.95" customHeight="1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91</v>
      </c>
      <c r="E4" s="22"/>
      <c r="F4" s="22"/>
      <c r="G4" s="22"/>
      <c r="H4" s="22"/>
      <c r="I4" s="94"/>
      <c r="J4" s="22"/>
      <c r="K4" s="24"/>
      <c r="M4" s="25" t="s">
        <v>11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>
      <c r="B6" s="21"/>
      <c r="C6" s="22"/>
      <c r="D6" s="30" t="s">
        <v>17</v>
      </c>
      <c r="E6" s="22"/>
      <c r="F6" s="22"/>
      <c r="G6" s="22"/>
      <c r="H6" s="22"/>
      <c r="I6" s="94"/>
      <c r="J6" s="22"/>
      <c r="K6" s="24"/>
    </row>
    <row r="7" spans="1:70" ht="22.5" customHeight="1">
      <c r="B7" s="21"/>
      <c r="C7" s="22"/>
      <c r="D7" s="22"/>
      <c r="E7" s="358" t="str">
        <f>'Rekapitulace stavby'!K6</f>
        <v>Rekonstrukce dílen FVTM, Za válcovnou 2016/0022</v>
      </c>
      <c r="F7" s="349"/>
      <c r="G7" s="349"/>
      <c r="H7" s="349"/>
      <c r="I7" s="94"/>
      <c r="J7" s="22"/>
      <c r="K7" s="24"/>
    </row>
    <row r="8" spans="1:70" s="1" customFormat="1" ht="15">
      <c r="B8" s="34"/>
      <c r="C8" s="35"/>
      <c r="D8" s="30" t="s">
        <v>92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>
      <c r="B9" s="34"/>
      <c r="C9" s="35"/>
      <c r="D9" s="35"/>
      <c r="E9" s="359" t="s">
        <v>1184</v>
      </c>
      <c r="F9" s="334"/>
      <c r="G9" s="334"/>
      <c r="H9" s="334"/>
      <c r="I9" s="9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3</v>
      </c>
      <c r="G11" s="35"/>
      <c r="H11" s="35"/>
      <c r="I11" s="96" t="s">
        <v>20</v>
      </c>
      <c r="J11" s="28" t="s">
        <v>3</v>
      </c>
      <c r="K11" s="38"/>
    </row>
    <row r="12" spans="1:70" s="1" customFormat="1" ht="14.45" customHeight="1">
      <c r="B12" s="34"/>
      <c r="C12" s="35"/>
      <c r="D12" s="30" t="s">
        <v>21</v>
      </c>
      <c r="E12" s="35"/>
      <c r="F12" s="28" t="s">
        <v>22</v>
      </c>
      <c r="G12" s="35"/>
      <c r="H12" s="35"/>
      <c r="I12" s="96" t="s">
        <v>23</v>
      </c>
      <c r="J12" s="97" t="str">
        <f>'Rekapitulace stavby'!AN8</f>
        <v>9. 7. 2016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>
      <c r="B14" s="34"/>
      <c r="C14" s="35"/>
      <c r="D14" s="30" t="s">
        <v>25</v>
      </c>
      <c r="E14" s="35"/>
      <c r="F14" s="35"/>
      <c r="G14" s="35"/>
      <c r="H14" s="35"/>
      <c r="I14" s="96" t="s">
        <v>26</v>
      </c>
      <c r="J14" s="28" t="s">
        <v>3</v>
      </c>
      <c r="K14" s="38"/>
    </row>
    <row r="15" spans="1:70" s="1" customFormat="1" ht="18" customHeight="1">
      <c r="B15" s="34"/>
      <c r="C15" s="35"/>
      <c r="D15" s="35"/>
      <c r="E15" s="28" t="s">
        <v>28</v>
      </c>
      <c r="F15" s="35"/>
      <c r="G15" s="35"/>
      <c r="H15" s="35"/>
      <c r="I15" s="96" t="s">
        <v>29</v>
      </c>
      <c r="J15" s="28" t="s">
        <v>3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>
      <c r="B17" s="34"/>
      <c r="C17" s="35"/>
      <c r="D17" s="30" t="s">
        <v>30</v>
      </c>
      <c r="E17" s="35"/>
      <c r="F17" s="35"/>
      <c r="G17" s="35"/>
      <c r="H17" s="35"/>
      <c r="I17" s="96" t="s">
        <v>26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29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>
      <c r="B20" s="34"/>
      <c r="C20" s="35"/>
      <c r="D20" s="30" t="s">
        <v>32</v>
      </c>
      <c r="E20" s="35"/>
      <c r="F20" s="35"/>
      <c r="G20" s="35"/>
      <c r="H20" s="35"/>
      <c r="I20" s="96" t="s">
        <v>26</v>
      </c>
      <c r="J20" s="28" t="s">
        <v>3</v>
      </c>
      <c r="K20" s="38"/>
    </row>
    <row r="21" spans="2:11" s="1" customFormat="1" ht="18" customHeight="1">
      <c r="B21" s="34"/>
      <c r="C21" s="35"/>
      <c r="D21" s="35"/>
      <c r="E21" s="28" t="s">
        <v>33</v>
      </c>
      <c r="F21" s="35"/>
      <c r="G21" s="35"/>
      <c r="H21" s="35"/>
      <c r="I21" s="96" t="s">
        <v>29</v>
      </c>
      <c r="J21" s="28" t="s">
        <v>3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>
      <c r="B23" s="34"/>
      <c r="C23" s="35"/>
      <c r="D23" s="30" t="s">
        <v>35</v>
      </c>
      <c r="E23" s="35"/>
      <c r="F23" s="35"/>
      <c r="G23" s="35"/>
      <c r="H23" s="35"/>
      <c r="I23" s="95"/>
      <c r="J23" s="35"/>
      <c r="K23" s="38"/>
    </row>
    <row r="24" spans="2:11" s="6" customFormat="1" ht="48.75" customHeight="1">
      <c r="B24" s="98"/>
      <c r="C24" s="99"/>
      <c r="D24" s="99"/>
      <c r="E24" s="352" t="s">
        <v>36</v>
      </c>
      <c r="F24" s="360"/>
      <c r="G24" s="360"/>
      <c r="H24" s="360"/>
      <c r="I24" s="100"/>
      <c r="J24" s="99"/>
      <c r="K24" s="101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102"/>
      <c r="J26" s="61"/>
      <c r="K26" s="103"/>
    </row>
    <row r="27" spans="2:11" s="1" customFormat="1" ht="25.35" customHeight="1">
      <c r="B27" s="34"/>
      <c r="C27" s="35"/>
      <c r="D27" s="104" t="s">
        <v>37</v>
      </c>
      <c r="E27" s="35"/>
      <c r="F27" s="35"/>
      <c r="G27" s="35"/>
      <c r="H27" s="35"/>
      <c r="I27" s="95"/>
      <c r="J27" s="105">
        <f>ROUND(J77,2)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102"/>
      <c r="J28" s="61"/>
      <c r="K28" s="103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106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7">
        <f>ROUND(SUM(BE77:BE80), 2)</f>
        <v>0</v>
      </c>
      <c r="G30" s="35"/>
      <c r="H30" s="35"/>
      <c r="I30" s="108">
        <v>0.21</v>
      </c>
      <c r="J30" s="107">
        <f>ROUND(ROUND((SUM(BE77:BE80)),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7">
        <f>ROUND(SUM(BF77:BF80), 2)</f>
        <v>0</v>
      </c>
      <c r="G31" s="35"/>
      <c r="H31" s="35"/>
      <c r="I31" s="108">
        <v>0.15</v>
      </c>
      <c r="J31" s="107">
        <f>ROUND(ROUND((SUM(BF77:BF80)),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7">
        <f>ROUND(SUM(BG77:BG80), 2)</f>
        <v>0</v>
      </c>
      <c r="G32" s="35"/>
      <c r="H32" s="35"/>
      <c r="I32" s="108">
        <v>0.21</v>
      </c>
      <c r="J32" s="107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7">
        <f>ROUND(SUM(BH77:BH80), 2)</f>
        <v>0</v>
      </c>
      <c r="G33" s="35"/>
      <c r="H33" s="35"/>
      <c r="I33" s="108">
        <v>0.15</v>
      </c>
      <c r="J33" s="107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7">
        <f>ROUND(SUM(BI77:BI80), 2)</f>
        <v>0</v>
      </c>
      <c r="G34" s="35"/>
      <c r="H34" s="35"/>
      <c r="I34" s="108">
        <v>0</v>
      </c>
      <c r="J34" s="107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>
      <c r="B36" s="34"/>
      <c r="C36" s="109"/>
      <c r="D36" s="110" t="s">
        <v>47</v>
      </c>
      <c r="E36" s="65"/>
      <c r="F36" s="65"/>
      <c r="G36" s="111" t="s">
        <v>48</v>
      </c>
      <c r="H36" s="112" t="s">
        <v>49</v>
      </c>
      <c r="I36" s="113"/>
      <c r="J36" s="114">
        <f>SUM(J27:J34)</f>
        <v>0</v>
      </c>
      <c r="K36" s="115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16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117"/>
      <c r="J41" s="53"/>
      <c r="K41" s="118"/>
    </row>
    <row r="42" spans="2:11" s="1" customFormat="1" ht="36.950000000000003" customHeight="1">
      <c r="B42" s="34"/>
      <c r="C42" s="23" t="s">
        <v>95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>
      <c r="B44" s="34"/>
      <c r="C44" s="30" t="s">
        <v>17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>
      <c r="B45" s="34"/>
      <c r="C45" s="35"/>
      <c r="D45" s="35"/>
      <c r="E45" s="358" t="str">
        <f>E7</f>
        <v>Rekonstrukce dílen FVTM, Za válcovnou 2016/0022</v>
      </c>
      <c r="F45" s="334"/>
      <c r="G45" s="334"/>
      <c r="H45" s="334"/>
      <c r="I45" s="95"/>
      <c r="J45" s="35"/>
      <c r="K45" s="38"/>
    </row>
    <row r="46" spans="2:11" s="1" customFormat="1" ht="14.45" customHeight="1">
      <c r="B46" s="34"/>
      <c r="C46" s="30" t="s">
        <v>92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>
      <c r="B47" s="34"/>
      <c r="C47" s="35"/>
      <c r="D47" s="35"/>
      <c r="E47" s="359" t="str">
        <f>E9</f>
        <v>03 - Vedlejší a ostatní náklady</v>
      </c>
      <c r="F47" s="334"/>
      <c r="G47" s="334"/>
      <c r="H47" s="334"/>
      <c r="I47" s="9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>
      <c r="B49" s="34"/>
      <c r="C49" s="30" t="s">
        <v>21</v>
      </c>
      <c r="D49" s="35"/>
      <c r="E49" s="35"/>
      <c r="F49" s="28" t="str">
        <f>F12</f>
        <v>Ústí nad Labem</v>
      </c>
      <c r="G49" s="35"/>
      <c r="H49" s="35"/>
      <c r="I49" s="96" t="s">
        <v>23</v>
      </c>
      <c r="J49" s="97" t="str">
        <f>IF(J12="","",J12)</f>
        <v>9. 7. 2016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>
      <c r="B51" s="34"/>
      <c r="C51" s="30" t="s">
        <v>25</v>
      </c>
      <c r="D51" s="35"/>
      <c r="E51" s="35"/>
      <c r="F51" s="28" t="str">
        <f>E15</f>
        <v>UJEP v Ústí nad Labem</v>
      </c>
      <c r="G51" s="35"/>
      <c r="H51" s="35"/>
      <c r="I51" s="96" t="s">
        <v>32</v>
      </c>
      <c r="J51" s="28" t="str">
        <f>E21</f>
        <v>Projekty CZ, s.r.o.</v>
      </c>
      <c r="K51" s="38"/>
    </row>
    <row r="52" spans="2:47" s="1" customFormat="1" ht="14.45" customHeight="1">
      <c r="B52" s="34"/>
      <c r="C52" s="30" t="s">
        <v>30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>
      <c r="B54" s="34"/>
      <c r="C54" s="119" t="s">
        <v>96</v>
      </c>
      <c r="D54" s="109"/>
      <c r="E54" s="109"/>
      <c r="F54" s="109"/>
      <c r="G54" s="109"/>
      <c r="H54" s="109"/>
      <c r="I54" s="120"/>
      <c r="J54" s="121" t="s">
        <v>97</v>
      </c>
      <c r="K54" s="122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>
      <c r="B56" s="34"/>
      <c r="C56" s="123" t="s">
        <v>98</v>
      </c>
      <c r="D56" s="35"/>
      <c r="E56" s="35"/>
      <c r="F56" s="35"/>
      <c r="G56" s="35"/>
      <c r="H56" s="35"/>
      <c r="I56" s="95"/>
      <c r="J56" s="105">
        <f>J77</f>
        <v>0</v>
      </c>
      <c r="K56" s="38"/>
      <c r="AU56" s="17" t="s">
        <v>99</v>
      </c>
    </row>
    <row r="57" spans="2:47" s="7" customFormat="1" ht="24.95" customHeight="1">
      <c r="B57" s="124"/>
      <c r="C57" s="125"/>
      <c r="D57" s="126" t="s">
        <v>1185</v>
      </c>
      <c r="E57" s="127"/>
      <c r="F57" s="127"/>
      <c r="G57" s="127"/>
      <c r="H57" s="127"/>
      <c r="I57" s="128"/>
      <c r="J57" s="129">
        <f>J78</f>
        <v>0</v>
      </c>
      <c r="K57" s="130"/>
    </row>
    <row r="58" spans="2:47" s="1" customFormat="1" ht="21.75" customHeight="1">
      <c r="B58" s="34"/>
      <c r="C58" s="35"/>
      <c r="D58" s="35"/>
      <c r="E58" s="35"/>
      <c r="F58" s="35"/>
      <c r="G58" s="35"/>
      <c r="H58" s="35"/>
      <c r="I58" s="95"/>
      <c r="J58" s="35"/>
      <c r="K58" s="38"/>
    </row>
    <row r="59" spans="2:47" s="1" customFormat="1" ht="6.95" customHeight="1">
      <c r="B59" s="49"/>
      <c r="C59" s="50"/>
      <c r="D59" s="50"/>
      <c r="E59" s="50"/>
      <c r="F59" s="50"/>
      <c r="G59" s="50"/>
      <c r="H59" s="50"/>
      <c r="I59" s="116"/>
      <c r="J59" s="50"/>
      <c r="K59" s="5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17"/>
      <c r="J63" s="53"/>
      <c r="K63" s="53"/>
      <c r="L63" s="34"/>
    </row>
    <row r="64" spans="2:47" s="1" customFormat="1" ht="36.950000000000003" customHeight="1">
      <c r="B64" s="34"/>
      <c r="C64" s="54" t="s">
        <v>128</v>
      </c>
      <c r="L64" s="34"/>
    </row>
    <row r="65" spans="2:65" s="1" customFormat="1" ht="6.95" customHeight="1">
      <c r="B65" s="34"/>
      <c r="L65" s="34"/>
    </row>
    <row r="66" spans="2:65" s="1" customFormat="1" ht="14.45" customHeight="1">
      <c r="B66" s="34"/>
      <c r="C66" s="56" t="s">
        <v>17</v>
      </c>
      <c r="L66" s="34"/>
    </row>
    <row r="67" spans="2:65" s="1" customFormat="1" ht="22.5" customHeight="1">
      <c r="B67" s="34"/>
      <c r="E67" s="356" t="str">
        <f>E7</f>
        <v>Rekonstrukce dílen FVTM, Za válcovnou 2016/0022</v>
      </c>
      <c r="F67" s="329"/>
      <c r="G67" s="329"/>
      <c r="H67" s="329"/>
      <c r="L67" s="34"/>
    </row>
    <row r="68" spans="2:65" s="1" customFormat="1" ht="14.45" customHeight="1">
      <c r="B68" s="34"/>
      <c r="C68" s="56" t="s">
        <v>92</v>
      </c>
      <c r="L68" s="34"/>
    </row>
    <row r="69" spans="2:65" s="1" customFormat="1" ht="23.25" customHeight="1">
      <c r="B69" s="34"/>
      <c r="E69" s="326" t="str">
        <f>E9</f>
        <v>03 - Vedlejší a ostatní náklady</v>
      </c>
      <c r="F69" s="329"/>
      <c r="G69" s="329"/>
      <c r="H69" s="329"/>
      <c r="L69" s="34"/>
    </row>
    <row r="70" spans="2:65" s="1" customFormat="1" ht="6.95" customHeight="1">
      <c r="B70" s="34"/>
      <c r="L70" s="34"/>
    </row>
    <row r="71" spans="2:65" s="1" customFormat="1" ht="18" customHeight="1">
      <c r="B71" s="34"/>
      <c r="C71" s="56" t="s">
        <v>21</v>
      </c>
      <c r="F71" s="138" t="str">
        <f>F12</f>
        <v>Ústí nad Labem</v>
      </c>
      <c r="I71" s="139" t="s">
        <v>23</v>
      </c>
      <c r="J71" s="60" t="str">
        <f>IF(J12="","",J12)</f>
        <v>9. 7. 2016</v>
      </c>
      <c r="L71" s="34"/>
    </row>
    <row r="72" spans="2:65" s="1" customFormat="1" ht="6.95" customHeight="1">
      <c r="B72" s="34"/>
      <c r="L72" s="34"/>
    </row>
    <row r="73" spans="2:65" s="1" customFormat="1" ht="15">
      <c r="B73" s="34"/>
      <c r="C73" s="56" t="s">
        <v>25</v>
      </c>
      <c r="F73" s="138" t="str">
        <f>E15</f>
        <v>UJEP v Ústí nad Labem</v>
      </c>
      <c r="I73" s="139" t="s">
        <v>32</v>
      </c>
      <c r="J73" s="138" t="str">
        <f>E21</f>
        <v>Projekty CZ, s.r.o.</v>
      </c>
      <c r="L73" s="34"/>
    </row>
    <row r="74" spans="2:65" s="1" customFormat="1" ht="14.45" customHeight="1">
      <c r="B74" s="34"/>
      <c r="C74" s="56" t="s">
        <v>30</v>
      </c>
      <c r="F74" s="138" t="str">
        <f>IF(E18="","",E18)</f>
        <v/>
      </c>
      <c r="L74" s="34"/>
    </row>
    <row r="75" spans="2:65" s="1" customFormat="1" ht="10.35" customHeight="1">
      <c r="B75" s="34"/>
      <c r="L75" s="34"/>
    </row>
    <row r="76" spans="2:65" s="9" customFormat="1" ht="29.25" customHeight="1">
      <c r="B76" s="140"/>
      <c r="C76" s="141" t="s">
        <v>129</v>
      </c>
      <c r="D76" s="142" t="s">
        <v>56</v>
      </c>
      <c r="E76" s="142" t="s">
        <v>52</v>
      </c>
      <c r="F76" s="142" t="s">
        <v>130</v>
      </c>
      <c r="G76" s="142" t="s">
        <v>131</v>
      </c>
      <c r="H76" s="142" t="s">
        <v>132</v>
      </c>
      <c r="I76" s="143" t="s">
        <v>133</v>
      </c>
      <c r="J76" s="142" t="s">
        <v>97</v>
      </c>
      <c r="K76" s="144" t="s">
        <v>134</v>
      </c>
      <c r="L76" s="140"/>
      <c r="M76" s="67" t="s">
        <v>135</v>
      </c>
      <c r="N76" s="68" t="s">
        <v>41</v>
      </c>
      <c r="O76" s="68" t="s">
        <v>136</v>
      </c>
      <c r="P76" s="68" t="s">
        <v>137</v>
      </c>
      <c r="Q76" s="68" t="s">
        <v>138</v>
      </c>
      <c r="R76" s="68" t="s">
        <v>139</v>
      </c>
      <c r="S76" s="68" t="s">
        <v>140</v>
      </c>
      <c r="T76" s="69" t="s">
        <v>141</v>
      </c>
    </row>
    <row r="77" spans="2:65" s="1" customFormat="1" ht="29.25" customHeight="1">
      <c r="B77" s="34"/>
      <c r="C77" s="71" t="s">
        <v>98</v>
      </c>
      <c r="J77" s="145">
        <f>BK77</f>
        <v>0</v>
      </c>
      <c r="L77" s="34"/>
      <c r="M77" s="70"/>
      <c r="N77" s="61"/>
      <c r="O77" s="61"/>
      <c r="P77" s="146">
        <f>P78</f>
        <v>0</v>
      </c>
      <c r="Q77" s="61"/>
      <c r="R77" s="146">
        <f>R78</f>
        <v>0</v>
      </c>
      <c r="S77" s="61"/>
      <c r="T77" s="147">
        <f>T78</f>
        <v>0</v>
      </c>
      <c r="AT77" s="17" t="s">
        <v>70</v>
      </c>
      <c r="AU77" s="17" t="s">
        <v>99</v>
      </c>
      <c r="BK77" s="148">
        <f>BK78</f>
        <v>0</v>
      </c>
    </row>
    <row r="78" spans="2:65" s="10" customFormat="1" ht="37.35" customHeight="1">
      <c r="B78" s="149"/>
      <c r="D78" s="160" t="s">
        <v>70</v>
      </c>
      <c r="E78" s="229" t="s">
        <v>1186</v>
      </c>
      <c r="F78" s="229" t="s">
        <v>1187</v>
      </c>
      <c r="I78" s="152"/>
      <c r="J78" s="230">
        <f>BK78</f>
        <v>0</v>
      </c>
      <c r="L78" s="149"/>
      <c r="M78" s="154"/>
      <c r="N78" s="155"/>
      <c r="O78" s="155"/>
      <c r="P78" s="156">
        <f>SUM(P79:P80)</f>
        <v>0</v>
      </c>
      <c r="Q78" s="155"/>
      <c r="R78" s="156">
        <f>SUM(R79:R80)</f>
        <v>0</v>
      </c>
      <c r="S78" s="155"/>
      <c r="T78" s="157">
        <f>SUM(T79:T80)</f>
        <v>0</v>
      </c>
      <c r="AR78" s="150" t="s">
        <v>78</v>
      </c>
      <c r="AT78" s="158" t="s">
        <v>70</v>
      </c>
      <c r="AU78" s="158" t="s">
        <v>71</v>
      </c>
      <c r="AY78" s="150" t="s">
        <v>144</v>
      </c>
      <c r="BK78" s="159">
        <f>SUM(BK79:BK80)</f>
        <v>0</v>
      </c>
    </row>
    <row r="79" spans="2:65" s="1" customFormat="1" ht="22.5" customHeight="1">
      <c r="B79" s="163"/>
      <c r="C79" s="164" t="s">
        <v>78</v>
      </c>
      <c r="D79" s="164" t="s">
        <v>147</v>
      </c>
      <c r="E79" s="165" t="s">
        <v>1188</v>
      </c>
      <c r="F79" s="166" t="s">
        <v>1189</v>
      </c>
      <c r="G79" s="167" t="s">
        <v>1190</v>
      </c>
      <c r="H79" s="168">
        <v>1</v>
      </c>
      <c r="I79" s="169"/>
      <c r="J79" s="170">
        <f>ROUND(I79*H79,2)</f>
        <v>0</v>
      </c>
      <c r="K79" s="166" t="s">
        <v>3</v>
      </c>
      <c r="L79" s="34"/>
      <c r="M79" s="171" t="s">
        <v>3</v>
      </c>
      <c r="N79" s="172" t="s">
        <v>42</v>
      </c>
      <c r="O79" s="35"/>
      <c r="P79" s="173">
        <f>O79*H79</f>
        <v>0</v>
      </c>
      <c r="Q79" s="173">
        <v>0</v>
      </c>
      <c r="R79" s="173">
        <f>Q79*H79</f>
        <v>0</v>
      </c>
      <c r="S79" s="173">
        <v>0</v>
      </c>
      <c r="T79" s="174">
        <f>S79*H79</f>
        <v>0</v>
      </c>
      <c r="AR79" s="17" t="s">
        <v>1191</v>
      </c>
      <c r="AT79" s="17" t="s">
        <v>147</v>
      </c>
      <c r="AU79" s="17" t="s">
        <v>78</v>
      </c>
      <c r="AY79" s="17" t="s">
        <v>144</v>
      </c>
      <c r="BE79" s="175">
        <f>IF(N79="základní",J79,0)</f>
        <v>0</v>
      </c>
      <c r="BF79" s="175">
        <f>IF(N79="snížená",J79,0)</f>
        <v>0</v>
      </c>
      <c r="BG79" s="175">
        <f>IF(N79="zákl. přenesená",J79,0)</f>
        <v>0</v>
      </c>
      <c r="BH79" s="175">
        <f>IF(N79="sníž. přenesená",J79,0)</f>
        <v>0</v>
      </c>
      <c r="BI79" s="175">
        <f>IF(N79="nulová",J79,0)</f>
        <v>0</v>
      </c>
      <c r="BJ79" s="17" t="s">
        <v>78</v>
      </c>
      <c r="BK79" s="175">
        <f>ROUND(I79*H79,2)</f>
        <v>0</v>
      </c>
      <c r="BL79" s="17" t="s">
        <v>1191</v>
      </c>
      <c r="BM79" s="17" t="s">
        <v>1192</v>
      </c>
    </row>
    <row r="80" spans="2:65" s="1" customFormat="1" ht="22.5" customHeight="1">
      <c r="B80" s="163"/>
      <c r="C80" s="164" t="s">
        <v>81</v>
      </c>
      <c r="D80" s="164" t="s">
        <v>147</v>
      </c>
      <c r="E80" s="165" t="s">
        <v>1193</v>
      </c>
      <c r="F80" s="166" t="s">
        <v>1194</v>
      </c>
      <c r="G80" s="167" t="s">
        <v>1190</v>
      </c>
      <c r="H80" s="168">
        <v>1</v>
      </c>
      <c r="I80" s="169"/>
      <c r="J80" s="170">
        <f>ROUND(I80*H80,2)</f>
        <v>0</v>
      </c>
      <c r="K80" s="166" t="s">
        <v>3</v>
      </c>
      <c r="L80" s="34"/>
      <c r="M80" s="171" t="s">
        <v>3</v>
      </c>
      <c r="N80" s="221" t="s">
        <v>42</v>
      </c>
      <c r="O80" s="222"/>
      <c r="P80" s="223">
        <f>O80*H80</f>
        <v>0</v>
      </c>
      <c r="Q80" s="223">
        <v>0</v>
      </c>
      <c r="R80" s="223">
        <f>Q80*H80</f>
        <v>0</v>
      </c>
      <c r="S80" s="223">
        <v>0</v>
      </c>
      <c r="T80" s="224">
        <f>S80*H80</f>
        <v>0</v>
      </c>
      <c r="AR80" s="17" t="s">
        <v>1191</v>
      </c>
      <c r="AT80" s="17" t="s">
        <v>147</v>
      </c>
      <c r="AU80" s="17" t="s">
        <v>78</v>
      </c>
      <c r="AY80" s="17" t="s">
        <v>144</v>
      </c>
      <c r="BE80" s="175">
        <f>IF(N80="základní",J80,0)</f>
        <v>0</v>
      </c>
      <c r="BF80" s="175">
        <f>IF(N80="snížená",J80,0)</f>
        <v>0</v>
      </c>
      <c r="BG80" s="175">
        <f>IF(N80="zákl. přenesená",J80,0)</f>
        <v>0</v>
      </c>
      <c r="BH80" s="175">
        <f>IF(N80="sníž. přenesená",J80,0)</f>
        <v>0</v>
      </c>
      <c r="BI80" s="175">
        <f>IF(N80="nulová",J80,0)</f>
        <v>0</v>
      </c>
      <c r="BJ80" s="17" t="s">
        <v>78</v>
      </c>
      <c r="BK80" s="175">
        <f>ROUND(I80*H80,2)</f>
        <v>0</v>
      </c>
      <c r="BL80" s="17" t="s">
        <v>1191</v>
      </c>
      <c r="BM80" s="17" t="s">
        <v>1195</v>
      </c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116"/>
      <c r="J81" s="50"/>
      <c r="K81" s="50"/>
      <c r="L81" s="34"/>
    </row>
  </sheetData>
  <autoFilter ref="C76:K76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  <col min="12" max="256" width="9.33203125" style="240"/>
    <col min="257" max="257" width="8.33203125" style="240" customWidth="1"/>
    <col min="258" max="258" width="1.6640625" style="240" customWidth="1"/>
    <col min="259" max="260" width="5" style="240" customWidth="1"/>
    <col min="261" max="261" width="11.6640625" style="240" customWidth="1"/>
    <col min="262" max="262" width="9.1640625" style="240" customWidth="1"/>
    <col min="263" max="263" width="5" style="240" customWidth="1"/>
    <col min="264" max="264" width="77.83203125" style="240" customWidth="1"/>
    <col min="265" max="266" width="20" style="240" customWidth="1"/>
    <col min="267" max="267" width="1.6640625" style="240" customWidth="1"/>
    <col min="268" max="512" width="9.33203125" style="240"/>
    <col min="513" max="513" width="8.33203125" style="240" customWidth="1"/>
    <col min="514" max="514" width="1.6640625" style="240" customWidth="1"/>
    <col min="515" max="516" width="5" style="240" customWidth="1"/>
    <col min="517" max="517" width="11.6640625" style="240" customWidth="1"/>
    <col min="518" max="518" width="9.1640625" style="240" customWidth="1"/>
    <col min="519" max="519" width="5" style="240" customWidth="1"/>
    <col min="520" max="520" width="77.83203125" style="240" customWidth="1"/>
    <col min="521" max="522" width="20" style="240" customWidth="1"/>
    <col min="523" max="523" width="1.6640625" style="240" customWidth="1"/>
    <col min="524" max="768" width="9.33203125" style="240"/>
    <col min="769" max="769" width="8.33203125" style="240" customWidth="1"/>
    <col min="770" max="770" width="1.6640625" style="240" customWidth="1"/>
    <col min="771" max="772" width="5" style="240" customWidth="1"/>
    <col min="773" max="773" width="11.6640625" style="240" customWidth="1"/>
    <col min="774" max="774" width="9.1640625" style="240" customWidth="1"/>
    <col min="775" max="775" width="5" style="240" customWidth="1"/>
    <col min="776" max="776" width="77.83203125" style="240" customWidth="1"/>
    <col min="777" max="778" width="20" style="240" customWidth="1"/>
    <col min="779" max="779" width="1.6640625" style="240" customWidth="1"/>
    <col min="780" max="1024" width="9.33203125" style="240"/>
    <col min="1025" max="1025" width="8.33203125" style="240" customWidth="1"/>
    <col min="1026" max="1026" width="1.6640625" style="240" customWidth="1"/>
    <col min="1027" max="1028" width="5" style="240" customWidth="1"/>
    <col min="1029" max="1029" width="11.6640625" style="240" customWidth="1"/>
    <col min="1030" max="1030" width="9.1640625" style="240" customWidth="1"/>
    <col min="1031" max="1031" width="5" style="240" customWidth="1"/>
    <col min="1032" max="1032" width="77.83203125" style="240" customWidth="1"/>
    <col min="1033" max="1034" width="20" style="240" customWidth="1"/>
    <col min="1035" max="1035" width="1.6640625" style="240" customWidth="1"/>
    <col min="1036" max="1280" width="9.33203125" style="240"/>
    <col min="1281" max="1281" width="8.33203125" style="240" customWidth="1"/>
    <col min="1282" max="1282" width="1.6640625" style="240" customWidth="1"/>
    <col min="1283" max="1284" width="5" style="240" customWidth="1"/>
    <col min="1285" max="1285" width="11.6640625" style="240" customWidth="1"/>
    <col min="1286" max="1286" width="9.1640625" style="240" customWidth="1"/>
    <col min="1287" max="1287" width="5" style="240" customWidth="1"/>
    <col min="1288" max="1288" width="77.83203125" style="240" customWidth="1"/>
    <col min="1289" max="1290" width="20" style="240" customWidth="1"/>
    <col min="1291" max="1291" width="1.6640625" style="240" customWidth="1"/>
    <col min="1292" max="1536" width="9.33203125" style="240"/>
    <col min="1537" max="1537" width="8.33203125" style="240" customWidth="1"/>
    <col min="1538" max="1538" width="1.6640625" style="240" customWidth="1"/>
    <col min="1539" max="1540" width="5" style="240" customWidth="1"/>
    <col min="1541" max="1541" width="11.6640625" style="240" customWidth="1"/>
    <col min="1542" max="1542" width="9.1640625" style="240" customWidth="1"/>
    <col min="1543" max="1543" width="5" style="240" customWidth="1"/>
    <col min="1544" max="1544" width="77.83203125" style="240" customWidth="1"/>
    <col min="1545" max="1546" width="20" style="240" customWidth="1"/>
    <col min="1547" max="1547" width="1.6640625" style="240" customWidth="1"/>
    <col min="1548" max="1792" width="9.33203125" style="240"/>
    <col min="1793" max="1793" width="8.33203125" style="240" customWidth="1"/>
    <col min="1794" max="1794" width="1.6640625" style="240" customWidth="1"/>
    <col min="1795" max="1796" width="5" style="240" customWidth="1"/>
    <col min="1797" max="1797" width="11.6640625" style="240" customWidth="1"/>
    <col min="1798" max="1798" width="9.1640625" style="240" customWidth="1"/>
    <col min="1799" max="1799" width="5" style="240" customWidth="1"/>
    <col min="1800" max="1800" width="77.83203125" style="240" customWidth="1"/>
    <col min="1801" max="1802" width="20" style="240" customWidth="1"/>
    <col min="1803" max="1803" width="1.6640625" style="240" customWidth="1"/>
    <col min="1804" max="2048" width="9.33203125" style="240"/>
    <col min="2049" max="2049" width="8.33203125" style="240" customWidth="1"/>
    <col min="2050" max="2050" width="1.6640625" style="240" customWidth="1"/>
    <col min="2051" max="2052" width="5" style="240" customWidth="1"/>
    <col min="2053" max="2053" width="11.6640625" style="240" customWidth="1"/>
    <col min="2054" max="2054" width="9.1640625" style="240" customWidth="1"/>
    <col min="2055" max="2055" width="5" style="240" customWidth="1"/>
    <col min="2056" max="2056" width="77.83203125" style="240" customWidth="1"/>
    <col min="2057" max="2058" width="20" style="240" customWidth="1"/>
    <col min="2059" max="2059" width="1.6640625" style="240" customWidth="1"/>
    <col min="2060" max="2304" width="9.33203125" style="240"/>
    <col min="2305" max="2305" width="8.33203125" style="240" customWidth="1"/>
    <col min="2306" max="2306" width="1.6640625" style="240" customWidth="1"/>
    <col min="2307" max="2308" width="5" style="240" customWidth="1"/>
    <col min="2309" max="2309" width="11.6640625" style="240" customWidth="1"/>
    <col min="2310" max="2310" width="9.1640625" style="240" customWidth="1"/>
    <col min="2311" max="2311" width="5" style="240" customWidth="1"/>
    <col min="2312" max="2312" width="77.83203125" style="240" customWidth="1"/>
    <col min="2313" max="2314" width="20" style="240" customWidth="1"/>
    <col min="2315" max="2315" width="1.6640625" style="240" customWidth="1"/>
    <col min="2316" max="2560" width="9.33203125" style="240"/>
    <col min="2561" max="2561" width="8.33203125" style="240" customWidth="1"/>
    <col min="2562" max="2562" width="1.6640625" style="240" customWidth="1"/>
    <col min="2563" max="2564" width="5" style="240" customWidth="1"/>
    <col min="2565" max="2565" width="11.6640625" style="240" customWidth="1"/>
    <col min="2566" max="2566" width="9.1640625" style="240" customWidth="1"/>
    <col min="2567" max="2567" width="5" style="240" customWidth="1"/>
    <col min="2568" max="2568" width="77.83203125" style="240" customWidth="1"/>
    <col min="2569" max="2570" width="20" style="240" customWidth="1"/>
    <col min="2571" max="2571" width="1.6640625" style="240" customWidth="1"/>
    <col min="2572" max="2816" width="9.33203125" style="240"/>
    <col min="2817" max="2817" width="8.33203125" style="240" customWidth="1"/>
    <col min="2818" max="2818" width="1.6640625" style="240" customWidth="1"/>
    <col min="2819" max="2820" width="5" style="240" customWidth="1"/>
    <col min="2821" max="2821" width="11.6640625" style="240" customWidth="1"/>
    <col min="2822" max="2822" width="9.1640625" style="240" customWidth="1"/>
    <col min="2823" max="2823" width="5" style="240" customWidth="1"/>
    <col min="2824" max="2824" width="77.83203125" style="240" customWidth="1"/>
    <col min="2825" max="2826" width="20" style="240" customWidth="1"/>
    <col min="2827" max="2827" width="1.6640625" style="240" customWidth="1"/>
    <col min="2828" max="3072" width="9.33203125" style="240"/>
    <col min="3073" max="3073" width="8.33203125" style="240" customWidth="1"/>
    <col min="3074" max="3074" width="1.6640625" style="240" customWidth="1"/>
    <col min="3075" max="3076" width="5" style="240" customWidth="1"/>
    <col min="3077" max="3077" width="11.6640625" style="240" customWidth="1"/>
    <col min="3078" max="3078" width="9.1640625" style="240" customWidth="1"/>
    <col min="3079" max="3079" width="5" style="240" customWidth="1"/>
    <col min="3080" max="3080" width="77.83203125" style="240" customWidth="1"/>
    <col min="3081" max="3082" width="20" style="240" customWidth="1"/>
    <col min="3083" max="3083" width="1.6640625" style="240" customWidth="1"/>
    <col min="3084" max="3328" width="9.33203125" style="240"/>
    <col min="3329" max="3329" width="8.33203125" style="240" customWidth="1"/>
    <col min="3330" max="3330" width="1.6640625" style="240" customWidth="1"/>
    <col min="3331" max="3332" width="5" style="240" customWidth="1"/>
    <col min="3333" max="3333" width="11.6640625" style="240" customWidth="1"/>
    <col min="3334" max="3334" width="9.1640625" style="240" customWidth="1"/>
    <col min="3335" max="3335" width="5" style="240" customWidth="1"/>
    <col min="3336" max="3336" width="77.83203125" style="240" customWidth="1"/>
    <col min="3337" max="3338" width="20" style="240" customWidth="1"/>
    <col min="3339" max="3339" width="1.6640625" style="240" customWidth="1"/>
    <col min="3340" max="3584" width="9.33203125" style="240"/>
    <col min="3585" max="3585" width="8.33203125" style="240" customWidth="1"/>
    <col min="3586" max="3586" width="1.6640625" style="240" customWidth="1"/>
    <col min="3587" max="3588" width="5" style="240" customWidth="1"/>
    <col min="3589" max="3589" width="11.6640625" style="240" customWidth="1"/>
    <col min="3590" max="3590" width="9.1640625" style="240" customWidth="1"/>
    <col min="3591" max="3591" width="5" style="240" customWidth="1"/>
    <col min="3592" max="3592" width="77.83203125" style="240" customWidth="1"/>
    <col min="3593" max="3594" width="20" style="240" customWidth="1"/>
    <col min="3595" max="3595" width="1.6640625" style="240" customWidth="1"/>
    <col min="3596" max="3840" width="9.33203125" style="240"/>
    <col min="3841" max="3841" width="8.33203125" style="240" customWidth="1"/>
    <col min="3842" max="3842" width="1.6640625" style="240" customWidth="1"/>
    <col min="3843" max="3844" width="5" style="240" customWidth="1"/>
    <col min="3845" max="3845" width="11.6640625" style="240" customWidth="1"/>
    <col min="3846" max="3846" width="9.1640625" style="240" customWidth="1"/>
    <col min="3847" max="3847" width="5" style="240" customWidth="1"/>
    <col min="3848" max="3848" width="77.83203125" style="240" customWidth="1"/>
    <col min="3849" max="3850" width="20" style="240" customWidth="1"/>
    <col min="3851" max="3851" width="1.6640625" style="240" customWidth="1"/>
    <col min="3852" max="4096" width="9.33203125" style="240"/>
    <col min="4097" max="4097" width="8.33203125" style="240" customWidth="1"/>
    <col min="4098" max="4098" width="1.6640625" style="240" customWidth="1"/>
    <col min="4099" max="4100" width="5" style="240" customWidth="1"/>
    <col min="4101" max="4101" width="11.6640625" style="240" customWidth="1"/>
    <col min="4102" max="4102" width="9.1640625" style="240" customWidth="1"/>
    <col min="4103" max="4103" width="5" style="240" customWidth="1"/>
    <col min="4104" max="4104" width="77.83203125" style="240" customWidth="1"/>
    <col min="4105" max="4106" width="20" style="240" customWidth="1"/>
    <col min="4107" max="4107" width="1.6640625" style="240" customWidth="1"/>
    <col min="4108" max="4352" width="9.33203125" style="240"/>
    <col min="4353" max="4353" width="8.33203125" style="240" customWidth="1"/>
    <col min="4354" max="4354" width="1.6640625" style="240" customWidth="1"/>
    <col min="4355" max="4356" width="5" style="240" customWidth="1"/>
    <col min="4357" max="4357" width="11.6640625" style="240" customWidth="1"/>
    <col min="4358" max="4358" width="9.1640625" style="240" customWidth="1"/>
    <col min="4359" max="4359" width="5" style="240" customWidth="1"/>
    <col min="4360" max="4360" width="77.83203125" style="240" customWidth="1"/>
    <col min="4361" max="4362" width="20" style="240" customWidth="1"/>
    <col min="4363" max="4363" width="1.6640625" style="240" customWidth="1"/>
    <col min="4364" max="4608" width="9.33203125" style="240"/>
    <col min="4609" max="4609" width="8.33203125" style="240" customWidth="1"/>
    <col min="4610" max="4610" width="1.6640625" style="240" customWidth="1"/>
    <col min="4611" max="4612" width="5" style="240" customWidth="1"/>
    <col min="4613" max="4613" width="11.6640625" style="240" customWidth="1"/>
    <col min="4614" max="4614" width="9.1640625" style="240" customWidth="1"/>
    <col min="4615" max="4615" width="5" style="240" customWidth="1"/>
    <col min="4616" max="4616" width="77.83203125" style="240" customWidth="1"/>
    <col min="4617" max="4618" width="20" style="240" customWidth="1"/>
    <col min="4619" max="4619" width="1.6640625" style="240" customWidth="1"/>
    <col min="4620" max="4864" width="9.33203125" style="240"/>
    <col min="4865" max="4865" width="8.33203125" style="240" customWidth="1"/>
    <col min="4866" max="4866" width="1.6640625" style="240" customWidth="1"/>
    <col min="4867" max="4868" width="5" style="240" customWidth="1"/>
    <col min="4869" max="4869" width="11.6640625" style="240" customWidth="1"/>
    <col min="4870" max="4870" width="9.1640625" style="240" customWidth="1"/>
    <col min="4871" max="4871" width="5" style="240" customWidth="1"/>
    <col min="4872" max="4872" width="77.83203125" style="240" customWidth="1"/>
    <col min="4873" max="4874" width="20" style="240" customWidth="1"/>
    <col min="4875" max="4875" width="1.6640625" style="240" customWidth="1"/>
    <col min="4876" max="5120" width="9.33203125" style="240"/>
    <col min="5121" max="5121" width="8.33203125" style="240" customWidth="1"/>
    <col min="5122" max="5122" width="1.6640625" style="240" customWidth="1"/>
    <col min="5123" max="5124" width="5" style="240" customWidth="1"/>
    <col min="5125" max="5125" width="11.6640625" style="240" customWidth="1"/>
    <col min="5126" max="5126" width="9.1640625" style="240" customWidth="1"/>
    <col min="5127" max="5127" width="5" style="240" customWidth="1"/>
    <col min="5128" max="5128" width="77.83203125" style="240" customWidth="1"/>
    <col min="5129" max="5130" width="20" style="240" customWidth="1"/>
    <col min="5131" max="5131" width="1.6640625" style="240" customWidth="1"/>
    <col min="5132" max="5376" width="9.33203125" style="240"/>
    <col min="5377" max="5377" width="8.33203125" style="240" customWidth="1"/>
    <col min="5378" max="5378" width="1.6640625" style="240" customWidth="1"/>
    <col min="5379" max="5380" width="5" style="240" customWidth="1"/>
    <col min="5381" max="5381" width="11.6640625" style="240" customWidth="1"/>
    <col min="5382" max="5382" width="9.1640625" style="240" customWidth="1"/>
    <col min="5383" max="5383" width="5" style="240" customWidth="1"/>
    <col min="5384" max="5384" width="77.83203125" style="240" customWidth="1"/>
    <col min="5385" max="5386" width="20" style="240" customWidth="1"/>
    <col min="5387" max="5387" width="1.6640625" style="240" customWidth="1"/>
    <col min="5388" max="5632" width="9.33203125" style="240"/>
    <col min="5633" max="5633" width="8.33203125" style="240" customWidth="1"/>
    <col min="5634" max="5634" width="1.6640625" style="240" customWidth="1"/>
    <col min="5635" max="5636" width="5" style="240" customWidth="1"/>
    <col min="5637" max="5637" width="11.6640625" style="240" customWidth="1"/>
    <col min="5638" max="5638" width="9.1640625" style="240" customWidth="1"/>
    <col min="5639" max="5639" width="5" style="240" customWidth="1"/>
    <col min="5640" max="5640" width="77.83203125" style="240" customWidth="1"/>
    <col min="5641" max="5642" width="20" style="240" customWidth="1"/>
    <col min="5643" max="5643" width="1.6640625" style="240" customWidth="1"/>
    <col min="5644" max="5888" width="9.33203125" style="240"/>
    <col min="5889" max="5889" width="8.33203125" style="240" customWidth="1"/>
    <col min="5890" max="5890" width="1.6640625" style="240" customWidth="1"/>
    <col min="5891" max="5892" width="5" style="240" customWidth="1"/>
    <col min="5893" max="5893" width="11.6640625" style="240" customWidth="1"/>
    <col min="5894" max="5894" width="9.1640625" style="240" customWidth="1"/>
    <col min="5895" max="5895" width="5" style="240" customWidth="1"/>
    <col min="5896" max="5896" width="77.83203125" style="240" customWidth="1"/>
    <col min="5897" max="5898" width="20" style="240" customWidth="1"/>
    <col min="5899" max="5899" width="1.6640625" style="240" customWidth="1"/>
    <col min="5900" max="6144" width="9.33203125" style="240"/>
    <col min="6145" max="6145" width="8.33203125" style="240" customWidth="1"/>
    <col min="6146" max="6146" width="1.6640625" style="240" customWidth="1"/>
    <col min="6147" max="6148" width="5" style="240" customWidth="1"/>
    <col min="6149" max="6149" width="11.6640625" style="240" customWidth="1"/>
    <col min="6150" max="6150" width="9.1640625" style="240" customWidth="1"/>
    <col min="6151" max="6151" width="5" style="240" customWidth="1"/>
    <col min="6152" max="6152" width="77.83203125" style="240" customWidth="1"/>
    <col min="6153" max="6154" width="20" style="240" customWidth="1"/>
    <col min="6155" max="6155" width="1.6640625" style="240" customWidth="1"/>
    <col min="6156" max="6400" width="9.33203125" style="240"/>
    <col min="6401" max="6401" width="8.33203125" style="240" customWidth="1"/>
    <col min="6402" max="6402" width="1.6640625" style="240" customWidth="1"/>
    <col min="6403" max="6404" width="5" style="240" customWidth="1"/>
    <col min="6405" max="6405" width="11.6640625" style="240" customWidth="1"/>
    <col min="6406" max="6406" width="9.1640625" style="240" customWidth="1"/>
    <col min="6407" max="6407" width="5" style="240" customWidth="1"/>
    <col min="6408" max="6408" width="77.83203125" style="240" customWidth="1"/>
    <col min="6409" max="6410" width="20" style="240" customWidth="1"/>
    <col min="6411" max="6411" width="1.6640625" style="240" customWidth="1"/>
    <col min="6412" max="6656" width="9.33203125" style="240"/>
    <col min="6657" max="6657" width="8.33203125" style="240" customWidth="1"/>
    <col min="6658" max="6658" width="1.6640625" style="240" customWidth="1"/>
    <col min="6659" max="6660" width="5" style="240" customWidth="1"/>
    <col min="6661" max="6661" width="11.6640625" style="240" customWidth="1"/>
    <col min="6662" max="6662" width="9.1640625" style="240" customWidth="1"/>
    <col min="6663" max="6663" width="5" style="240" customWidth="1"/>
    <col min="6664" max="6664" width="77.83203125" style="240" customWidth="1"/>
    <col min="6665" max="6666" width="20" style="240" customWidth="1"/>
    <col min="6667" max="6667" width="1.6640625" style="240" customWidth="1"/>
    <col min="6668" max="6912" width="9.33203125" style="240"/>
    <col min="6913" max="6913" width="8.33203125" style="240" customWidth="1"/>
    <col min="6914" max="6914" width="1.6640625" style="240" customWidth="1"/>
    <col min="6915" max="6916" width="5" style="240" customWidth="1"/>
    <col min="6917" max="6917" width="11.6640625" style="240" customWidth="1"/>
    <col min="6918" max="6918" width="9.1640625" style="240" customWidth="1"/>
    <col min="6919" max="6919" width="5" style="240" customWidth="1"/>
    <col min="6920" max="6920" width="77.83203125" style="240" customWidth="1"/>
    <col min="6921" max="6922" width="20" style="240" customWidth="1"/>
    <col min="6923" max="6923" width="1.6640625" style="240" customWidth="1"/>
    <col min="6924" max="7168" width="9.33203125" style="240"/>
    <col min="7169" max="7169" width="8.33203125" style="240" customWidth="1"/>
    <col min="7170" max="7170" width="1.6640625" style="240" customWidth="1"/>
    <col min="7171" max="7172" width="5" style="240" customWidth="1"/>
    <col min="7173" max="7173" width="11.6640625" style="240" customWidth="1"/>
    <col min="7174" max="7174" width="9.1640625" style="240" customWidth="1"/>
    <col min="7175" max="7175" width="5" style="240" customWidth="1"/>
    <col min="7176" max="7176" width="77.83203125" style="240" customWidth="1"/>
    <col min="7177" max="7178" width="20" style="240" customWidth="1"/>
    <col min="7179" max="7179" width="1.6640625" style="240" customWidth="1"/>
    <col min="7180" max="7424" width="9.33203125" style="240"/>
    <col min="7425" max="7425" width="8.33203125" style="240" customWidth="1"/>
    <col min="7426" max="7426" width="1.6640625" style="240" customWidth="1"/>
    <col min="7427" max="7428" width="5" style="240" customWidth="1"/>
    <col min="7429" max="7429" width="11.6640625" style="240" customWidth="1"/>
    <col min="7430" max="7430" width="9.1640625" style="240" customWidth="1"/>
    <col min="7431" max="7431" width="5" style="240" customWidth="1"/>
    <col min="7432" max="7432" width="77.83203125" style="240" customWidth="1"/>
    <col min="7433" max="7434" width="20" style="240" customWidth="1"/>
    <col min="7435" max="7435" width="1.6640625" style="240" customWidth="1"/>
    <col min="7436" max="7680" width="9.33203125" style="240"/>
    <col min="7681" max="7681" width="8.33203125" style="240" customWidth="1"/>
    <col min="7682" max="7682" width="1.6640625" style="240" customWidth="1"/>
    <col min="7683" max="7684" width="5" style="240" customWidth="1"/>
    <col min="7685" max="7685" width="11.6640625" style="240" customWidth="1"/>
    <col min="7686" max="7686" width="9.1640625" style="240" customWidth="1"/>
    <col min="7687" max="7687" width="5" style="240" customWidth="1"/>
    <col min="7688" max="7688" width="77.83203125" style="240" customWidth="1"/>
    <col min="7689" max="7690" width="20" style="240" customWidth="1"/>
    <col min="7691" max="7691" width="1.6640625" style="240" customWidth="1"/>
    <col min="7692" max="7936" width="9.33203125" style="240"/>
    <col min="7937" max="7937" width="8.33203125" style="240" customWidth="1"/>
    <col min="7938" max="7938" width="1.6640625" style="240" customWidth="1"/>
    <col min="7939" max="7940" width="5" style="240" customWidth="1"/>
    <col min="7941" max="7941" width="11.6640625" style="240" customWidth="1"/>
    <col min="7942" max="7942" width="9.1640625" style="240" customWidth="1"/>
    <col min="7943" max="7943" width="5" style="240" customWidth="1"/>
    <col min="7944" max="7944" width="77.83203125" style="240" customWidth="1"/>
    <col min="7945" max="7946" width="20" style="240" customWidth="1"/>
    <col min="7947" max="7947" width="1.6640625" style="240" customWidth="1"/>
    <col min="7948" max="8192" width="9.33203125" style="240"/>
    <col min="8193" max="8193" width="8.33203125" style="240" customWidth="1"/>
    <col min="8194" max="8194" width="1.6640625" style="240" customWidth="1"/>
    <col min="8195" max="8196" width="5" style="240" customWidth="1"/>
    <col min="8197" max="8197" width="11.6640625" style="240" customWidth="1"/>
    <col min="8198" max="8198" width="9.1640625" style="240" customWidth="1"/>
    <col min="8199" max="8199" width="5" style="240" customWidth="1"/>
    <col min="8200" max="8200" width="77.83203125" style="240" customWidth="1"/>
    <col min="8201" max="8202" width="20" style="240" customWidth="1"/>
    <col min="8203" max="8203" width="1.6640625" style="240" customWidth="1"/>
    <col min="8204" max="8448" width="9.33203125" style="240"/>
    <col min="8449" max="8449" width="8.33203125" style="240" customWidth="1"/>
    <col min="8450" max="8450" width="1.6640625" style="240" customWidth="1"/>
    <col min="8451" max="8452" width="5" style="240" customWidth="1"/>
    <col min="8453" max="8453" width="11.6640625" style="240" customWidth="1"/>
    <col min="8454" max="8454" width="9.1640625" style="240" customWidth="1"/>
    <col min="8455" max="8455" width="5" style="240" customWidth="1"/>
    <col min="8456" max="8456" width="77.83203125" style="240" customWidth="1"/>
    <col min="8457" max="8458" width="20" style="240" customWidth="1"/>
    <col min="8459" max="8459" width="1.6640625" style="240" customWidth="1"/>
    <col min="8460" max="8704" width="9.33203125" style="240"/>
    <col min="8705" max="8705" width="8.33203125" style="240" customWidth="1"/>
    <col min="8706" max="8706" width="1.6640625" style="240" customWidth="1"/>
    <col min="8707" max="8708" width="5" style="240" customWidth="1"/>
    <col min="8709" max="8709" width="11.6640625" style="240" customWidth="1"/>
    <col min="8710" max="8710" width="9.1640625" style="240" customWidth="1"/>
    <col min="8711" max="8711" width="5" style="240" customWidth="1"/>
    <col min="8712" max="8712" width="77.83203125" style="240" customWidth="1"/>
    <col min="8713" max="8714" width="20" style="240" customWidth="1"/>
    <col min="8715" max="8715" width="1.6640625" style="240" customWidth="1"/>
    <col min="8716" max="8960" width="9.33203125" style="240"/>
    <col min="8961" max="8961" width="8.33203125" style="240" customWidth="1"/>
    <col min="8962" max="8962" width="1.6640625" style="240" customWidth="1"/>
    <col min="8963" max="8964" width="5" style="240" customWidth="1"/>
    <col min="8965" max="8965" width="11.6640625" style="240" customWidth="1"/>
    <col min="8966" max="8966" width="9.1640625" style="240" customWidth="1"/>
    <col min="8967" max="8967" width="5" style="240" customWidth="1"/>
    <col min="8968" max="8968" width="77.83203125" style="240" customWidth="1"/>
    <col min="8969" max="8970" width="20" style="240" customWidth="1"/>
    <col min="8971" max="8971" width="1.6640625" style="240" customWidth="1"/>
    <col min="8972" max="9216" width="9.33203125" style="240"/>
    <col min="9217" max="9217" width="8.33203125" style="240" customWidth="1"/>
    <col min="9218" max="9218" width="1.6640625" style="240" customWidth="1"/>
    <col min="9219" max="9220" width="5" style="240" customWidth="1"/>
    <col min="9221" max="9221" width="11.6640625" style="240" customWidth="1"/>
    <col min="9222" max="9222" width="9.1640625" style="240" customWidth="1"/>
    <col min="9223" max="9223" width="5" style="240" customWidth="1"/>
    <col min="9224" max="9224" width="77.83203125" style="240" customWidth="1"/>
    <col min="9225" max="9226" width="20" style="240" customWidth="1"/>
    <col min="9227" max="9227" width="1.6640625" style="240" customWidth="1"/>
    <col min="9228" max="9472" width="9.33203125" style="240"/>
    <col min="9473" max="9473" width="8.33203125" style="240" customWidth="1"/>
    <col min="9474" max="9474" width="1.6640625" style="240" customWidth="1"/>
    <col min="9475" max="9476" width="5" style="240" customWidth="1"/>
    <col min="9477" max="9477" width="11.6640625" style="240" customWidth="1"/>
    <col min="9478" max="9478" width="9.1640625" style="240" customWidth="1"/>
    <col min="9479" max="9479" width="5" style="240" customWidth="1"/>
    <col min="9480" max="9480" width="77.83203125" style="240" customWidth="1"/>
    <col min="9481" max="9482" width="20" style="240" customWidth="1"/>
    <col min="9483" max="9483" width="1.6640625" style="240" customWidth="1"/>
    <col min="9484" max="9728" width="9.33203125" style="240"/>
    <col min="9729" max="9729" width="8.33203125" style="240" customWidth="1"/>
    <col min="9730" max="9730" width="1.6640625" style="240" customWidth="1"/>
    <col min="9731" max="9732" width="5" style="240" customWidth="1"/>
    <col min="9733" max="9733" width="11.6640625" style="240" customWidth="1"/>
    <col min="9734" max="9734" width="9.1640625" style="240" customWidth="1"/>
    <col min="9735" max="9735" width="5" style="240" customWidth="1"/>
    <col min="9736" max="9736" width="77.83203125" style="240" customWidth="1"/>
    <col min="9737" max="9738" width="20" style="240" customWidth="1"/>
    <col min="9739" max="9739" width="1.6640625" style="240" customWidth="1"/>
    <col min="9740" max="9984" width="9.33203125" style="240"/>
    <col min="9985" max="9985" width="8.33203125" style="240" customWidth="1"/>
    <col min="9986" max="9986" width="1.6640625" style="240" customWidth="1"/>
    <col min="9987" max="9988" width="5" style="240" customWidth="1"/>
    <col min="9989" max="9989" width="11.6640625" style="240" customWidth="1"/>
    <col min="9990" max="9990" width="9.1640625" style="240" customWidth="1"/>
    <col min="9991" max="9991" width="5" style="240" customWidth="1"/>
    <col min="9992" max="9992" width="77.83203125" style="240" customWidth="1"/>
    <col min="9993" max="9994" width="20" style="240" customWidth="1"/>
    <col min="9995" max="9995" width="1.6640625" style="240" customWidth="1"/>
    <col min="9996" max="10240" width="9.33203125" style="240"/>
    <col min="10241" max="10241" width="8.33203125" style="240" customWidth="1"/>
    <col min="10242" max="10242" width="1.6640625" style="240" customWidth="1"/>
    <col min="10243" max="10244" width="5" style="240" customWidth="1"/>
    <col min="10245" max="10245" width="11.6640625" style="240" customWidth="1"/>
    <col min="10246" max="10246" width="9.1640625" style="240" customWidth="1"/>
    <col min="10247" max="10247" width="5" style="240" customWidth="1"/>
    <col min="10248" max="10248" width="77.83203125" style="240" customWidth="1"/>
    <col min="10249" max="10250" width="20" style="240" customWidth="1"/>
    <col min="10251" max="10251" width="1.6640625" style="240" customWidth="1"/>
    <col min="10252" max="10496" width="9.33203125" style="240"/>
    <col min="10497" max="10497" width="8.33203125" style="240" customWidth="1"/>
    <col min="10498" max="10498" width="1.6640625" style="240" customWidth="1"/>
    <col min="10499" max="10500" width="5" style="240" customWidth="1"/>
    <col min="10501" max="10501" width="11.6640625" style="240" customWidth="1"/>
    <col min="10502" max="10502" width="9.1640625" style="240" customWidth="1"/>
    <col min="10503" max="10503" width="5" style="240" customWidth="1"/>
    <col min="10504" max="10504" width="77.83203125" style="240" customWidth="1"/>
    <col min="10505" max="10506" width="20" style="240" customWidth="1"/>
    <col min="10507" max="10507" width="1.6640625" style="240" customWidth="1"/>
    <col min="10508" max="10752" width="9.33203125" style="240"/>
    <col min="10753" max="10753" width="8.33203125" style="240" customWidth="1"/>
    <col min="10754" max="10754" width="1.6640625" style="240" customWidth="1"/>
    <col min="10755" max="10756" width="5" style="240" customWidth="1"/>
    <col min="10757" max="10757" width="11.6640625" style="240" customWidth="1"/>
    <col min="10758" max="10758" width="9.1640625" style="240" customWidth="1"/>
    <col min="10759" max="10759" width="5" style="240" customWidth="1"/>
    <col min="10760" max="10760" width="77.83203125" style="240" customWidth="1"/>
    <col min="10761" max="10762" width="20" style="240" customWidth="1"/>
    <col min="10763" max="10763" width="1.6640625" style="240" customWidth="1"/>
    <col min="10764" max="11008" width="9.33203125" style="240"/>
    <col min="11009" max="11009" width="8.33203125" style="240" customWidth="1"/>
    <col min="11010" max="11010" width="1.6640625" style="240" customWidth="1"/>
    <col min="11011" max="11012" width="5" style="240" customWidth="1"/>
    <col min="11013" max="11013" width="11.6640625" style="240" customWidth="1"/>
    <col min="11014" max="11014" width="9.1640625" style="240" customWidth="1"/>
    <col min="11015" max="11015" width="5" style="240" customWidth="1"/>
    <col min="11016" max="11016" width="77.83203125" style="240" customWidth="1"/>
    <col min="11017" max="11018" width="20" style="240" customWidth="1"/>
    <col min="11019" max="11019" width="1.6640625" style="240" customWidth="1"/>
    <col min="11020" max="11264" width="9.33203125" style="240"/>
    <col min="11265" max="11265" width="8.33203125" style="240" customWidth="1"/>
    <col min="11266" max="11266" width="1.6640625" style="240" customWidth="1"/>
    <col min="11267" max="11268" width="5" style="240" customWidth="1"/>
    <col min="11269" max="11269" width="11.6640625" style="240" customWidth="1"/>
    <col min="11270" max="11270" width="9.1640625" style="240" customWidth="1"/>
    <col min="11271" max="11271" width="5" style="240" customWidth="1"/>
    <col min="11272" max="11272" width="77.83203125" style="240" customWidth="1"/>
    <col min="11273" max="11274" width="20" style="240" customWidth="1"/>
    <col min="11275" max="11275" width="1.6640625" style="240" customWidth="1"/>
    <col min="11276" max="11520" width="9.33203125" style="240"/>
    <col min="11521" max="11521" width="8.33203125" style="240" customWidth="1"/>
    <col min="11522" max="11522" width="1.6640625" style="240" customWidth="1"/>
    <col min="11523" max="11524" width="5" style="240" customWidth="1"/>
    <col min="11525" max="11525" width="11.6640625" style="240" customWidth="1"/>
    <col min="11526" max="11526" width="9.1640625" style="240" customWidth="1"/>
    <col min="11527" max="11527" width="5" style="240" customWidth="1"/>
    <col min="11528" max="11528" width="77.83203125" style="240" customWidth="1"/>
    <col min="11529" max="11530" width="20" style="240" customWidth="1"/>
    <col min="11531" max="11531" width="1.6640625" style="240" customWidth="1"/>
    <col min="11532" max="11776" width="9.33203125" style="240"/>
    <col min="11777" max="11777" width="8.33203125" style="240" customWidth="1"/>
    <col min="11778" max="11778" width="1.6640625" style="240" customWidth="1"/>
    <col min="11779" max="11780" width="5" style="240" customWidth="1"/>
    <col min="11781" max="11781" width="11.6640625" style="240" customWidth="1"/>
    <col min="11782" max="11782" width="9.1640625" style="240" customWidth="1"/>
    <col min="11783" max="11783" width="5" style="240" customWidth="1"/>
    <col min="11784" max="11784" width="77.83203125" style="240" customWidth="1"/>
    <col min="11785" max="11786" width="20" style="240" customWidth="1"/>
    <col min="11787" max="11787" width="1.6640625" style="240" customWidth="1"/>
    <col min="11788" max="12032" width="9.33203125" style="240"/>
    <col min="12033" max="12033" width="8.33203125" style="240" customWidth="1"/>
    <col min="12034" max="12034" width="1.6640625" style="240" customWidth="1"/>
    <col min="12035" max="12036" width="5" style="240" customWidth="1"/>
    <col min="12037" max="12037" width="11.6640625" style="240" customWidth="1"/>
    <col min="12038" max="12038" width="9.1640625" style="240" customWidth="1"/>
    <col min="12039" max="12039" width="5" style="240" customWidth="1"/>
    <col min="12040" max="12040" width="77.83203125" style="240" customWidth="1"/>
    <col min="12041" max="12042" width="20" style="240" customWidth="1"/>
    <col min="12043" max="12043" width="1.6640625" style="240" customWidth="1"/>
    <col min="12044" max="12288" width="9.33203125" style="240"/>
    <col min="12289" max="12289" width="8.33203125" style="240" customWidth="1"/>
    <col min="12290" max="12290" width="1.6640625" style="240" customWidth="1"/>
    <col min="12291" max="12292" width="5" style="240" customWidth="1"/>
    <col min="12293" max="12293" width="11.6640625" style="240" customWidth="1"/>
    <col min="12294" max="12294" width="9.1640625" style="240" customWidth="1"/>
    <col min="12295" max="12295" width="5" style="240" customWidth="1"/>
    <col min="12296" max="12296" width="77.83203125" style="240" customWidth="1"/>
    <col min="12297" max="12298" width="20" style="240" customWidth="1"/>
    <col min="12299" max="12299" width="1.6640625" style="240" customWidth="1"/>
    <col min="12300" max="12544" width="9.33203125" style="240"/>
    <col min="12545" max="12545" width="8.33203125" style="240" customWidth="1"/>
    <col min="12546" max="12546" width="1.6640625" style="240" customWidth="1"/>
    <col min="12547" max="12548" width="5" style="240" customWidth="1"/>
    <col min="12549" max="12549" width="11.6640625" style="240" customWidth="1"/>
    <col min="12550" max="12550" width="9.1640625" style="240" customWidth="1"/>
    <col min="12551" max="12551" width="5" style="240" customWidth="1"/>
    <col min="12552" max="12552" width="77.83203125" style="240" customWidth="1"/>
    <col min="12553" max="12554" width="20" style="240" customWidth="1"/>
    <col min="12555" max="12555" width="1.6640625" style="240" customWidth="1"/>
    <col min="12556" max="12800" width="9.33203125" style="240"/>
    <col min="12801" max="12801" width="8.33203125" style="240" customWidth="1"/>
    <col min="12802" max="12802" width="1.6640625" style="240" customWidth="1"/>
    <col min="12803" max="12804" width="5" style="240" customWidth="1"/>
    <col min="12805" max="12805" width="11.6640625" style="240" customWidth="1"/>
    <col min="12806" max="12806" width="9.1640625" style="240" customWidth="1"/>
    <col min="12807" max="12807" width="5" style="240" customWidth="1"/>
    <col min="12808" max="12808" width="77.83203125" style="240" customWidth="1"/>
    <col min="12809" max="12810" width="20" style="240" customWidth="1"/>
    <col min="12811" max="12811" width="1.6640625" style="240" customWidth="1"/>
    <col min="12812" max="13056" width="9.33203125" style="240"/>
    <col min="13057" max="13057" width="8.33203125" style="240" customWidth="1"/>
    <col min="13058" max="13058" width="1.6640625" style="240" customWidth="1"/>
    <col min="13059" max="13060" width="5" style="240" customWidth="1"/>
    <col min="13061" max="13061" width="11.6640625" style="240" customWidth="1"/>
    <col min="13062" max="13062" width="9.1640625" style="240" customWidth="1"/>
    <col min="13063" max="13063" width="5" style="240" customWidth="1"/>
    <col min="13064" max="13064" width="77.83203125" style="240" customWidth="1"/>
    <col min="13065" max="13066" width="20" style="240" customWidth="1"/>
    <col min="13067" max="13067" width="1.6640625" style="240" customWidth="1"/>
    <col min="13068" max="13312" width="9.33203125" style="240"/>
    <col min="13313" max="13313" width="8.33203125" style="240" customWidth="1"/>
    <col min="13314" max="13314" width="1.6640625" style="240" customWidth="1"/>
    <col min="13315" max="13316" width="5" style="240" customWidth="1"/>
    <col min="13317" max="13317" width="11.6640625" style="240" customWidth="1"/>
    <col min="13318" max="13318" width="9.1640625" style="240" customWidth="1"/>
    <col min="13319" max="13319" width="5" style="240" customWidth="1"/>
    <col min="13320" max="13320" width="77.83203125" style="240" customWidth="1"/>
    <col min="13321" max="13322" width="20" style="240" customWidth="1"/>
    <col min="13323" max="13323" width="1.6640625" style="240" customWidth="1"/>
    <col min="13324" max="13568" width="9.33203125" style="240"/>
    <col min="13569" max="13569" width="8.33203125" style="240" customWidth="1"/>
    <col min="13570" max="13570" width="1.6640625" style="240" customWidth="1"/>
    <col min="13571" max="13572" width="5" style="240" customWidth="1"/>
    <col min="13573" max="13573" width="11.6640625" style="240" customWidth="1"/>
    <col min="13574" max="13574" width="9.1640625" style="240" customWidth="1"/>
    <col min="13575" max="13575" width="5" style="240" customWidth="1"/>
    <col min="13576" max="13576" width="77.83203125" style="240" customWidth="1"/>
    <col min="13577" max="13578" width="20" style="240" customWidth="1"/>
    <col min="13579" max="13579" width="1.6640625" style="240" customWidth="1"/>
    <col min="13580" max="13824" width="9.33203125" style="240"/>
    <col min="13825" max="13825" width="8.33203125" style="240" customWidth="1"/>
    <col min="13826" max="13826" width="1.6640625" style="240" customWidth="1"/>
    <col min="13827" max="13828" width="5" style="240" customWidth="1"/>
    <col min="13829" max="13829" width="11.6640625" style="240" customWidth="1"/>
    <col min="13830" max="13830" width="9.1640625" style="240" customWidth="1"/>
    <col min="13831" max="13831" width="5" style="240" customWidth="1"/>
    <col min="13832" max="13832" width="77.83203125" style="240" customWidth="1"/>
    <col min="13833" max="13834" width="20" style="240" customWidth="1"/>
    <col min="13835" max="13835" width="1.6640625" style="240" customWidth="1"/>
    <col min="13836" max="14080" width="9.33203125" style="240"/>
    <col min="14081" max="14081" width="8.33203125" style="240" customWidth="1"/>
    <col min="14082" max="14082" width="1.6640625" style="240" customWidth="1"/>
    <col min="14083" max="14084" width="5" style="240" customWidth="1"/>
    <col min="14085" max="14085" width="11.6640625" style="240" customWidth="1"/>
    <col min="14086" max="14086" width="9.1640625" style="240" customWidth="1"/>
    <col min="14087" max="14087" width="5" style="240" customWidth="1"/>
    <col min="14088" max="14088" width="77.83203125" style="240" customWidth="1"/>
    <col min="14089" max="14090" width="20" style="240" customWidth="1"/>
    <col min="14091" max="14091" width="1.6640625" style="240" customWidth="1"/>
    <col min="14092" max="14336" width="9.33203125" style="240"/>
    <col min="14337" max="14337" width="8.33203125" style="240" customWidth="1"/>
    <col min="14338" max="14338" width="1.6640625" style="240" customWidth="1"/>
    <col min="14339" max="14340" width="5" style="240" customWidth="1"/>
    <col min="14341" max="14341" width="11.6640625" style="240" customWidth="1"/>
    <col min="14342" max="14342" width="9.1640625" style="240" customWidth="1"/>
    <col min="14343" max="14343" width="5" style="240" customWidth="1"/>
    <col min="14344" max="14344" width="77.83203125" style="240" customWidth="1"/>
    <col min="14345" max="14346" width="20" style="240" customWidth="1"/>
    <col min="14347" max="14347" width="1.6640625" style="240" customWidth="1"/>
    <col min="14348" max="14592" width="9.33203125" style="240"/>
    <col min="14593" max="14593" width="8.33203125" style="240" customWidth="1"/>
    <col min="14594" max="14594" width="1.6640625" style="240" customWidth="1"/>
    <col min="14595" max="14596" width="5" style="240" customWidth="1"/>
    <col min="14597" max="14597" width="11.6640625" style="240" customWidth="1"/>
    <col min="14598" max="14598" width="9.1640625" style="240" customWidth="1"/>
    <col min="14599" max="14599" width="5" style="240" customWidth="1"/>
    <col min="14600" max="14600" width="77.83203125" style="240" customWidth="1"/>
    <col min="14601" max="14602" width="20" style="240" customWidth="1"/>
    <col min="14603" max="14603" width="1.6640625" style="240" customWidth="1"/>
    <col min="14604" max="14848" width="9.33203125" style="240"/>
    <col min="14849" max="14849" width="8.33203125" style="240" customWidth="1"/>
    <col min="14850" max="14850" width="1.6640625" style="240" customWidth="1"/>
    <col min="14851" max="14852" width="5" style="240" customWidth="1"/>
    <col min="14853" max="14853" width="11.6640625" style="240" customWidth="1"/>
    <col min="14854" max="14854" width="9.1640625" style="240" customWidth="1"/>
    <col min="14855" max="14855" width="5" style="240" customWidth="1"/>
    <col min="14856" max="14856" width="77.83203125" style="240" customWidth="1"/>
    <col min="14857" max="14858" width="20" style="240" customWidth="1"/>
    <col min="14859" max="14859" width="1.6640625" style="240" customWidth="1"/>
    <col min="14860" max="15104" width="9.33203125" style="240"/>
    <col min="15105" max="15105" width="8.33203125" style="240" customWidth="1"/>
    <col min="15106" max="15106" width="1.6640625" style="240" customWidth="1"/>
    <col min="15107" max="15108" width="5" style="240" customWidth="1"/>
    <col min="15109" max="15109" width="11.6640625" style="240" customWidth="1"/>
    <col min="15110" max="15110" width="9.1640625" style="240" customWidth="1"/>
    <col min="15111" max="15111" width="5" style="240" customWidth="1"/>
    <col min="15112" max="15112" width="77.83203125" style="240" customWidth="1"/>
    <col min="15113" max="15114" width="20" style="240" customWidth="1"/>
    <col min="15115" max="15115" width="1.6640625" style="240" customWidth="1"/>
    <col min="15116" max="15360" width="9.33203125" style="240"/>
    <col min="15361" max="15361" width="8.33203125" style="240" customWidth="1"/>
    <col min="15362" max="15362" width="1.6640625" style="240" customWidth="1"/>
    <col min="15363" max="15364" width="5" style="240" customWidth="1"/>
    <col min="15365" max="15365" width="11.6640625" style="240" customWidth="1"/>
    <col min="15366" max="15366" width="9.1640625" style="240" customWidth="1"/>
    <col min="15367" max="15367" width="5" style="240" customWidth="1"/>
    <col min="15368" max="15368" width="77.83203125" style="240" customWidth="1"/>
    <col min="15369" max="15370" width="20" style="240" customWidth="1"/>
    <col min="15371" max="15371" width="1.6640625" style="240" customWidth="1"/>
    <col min="15372" max="15616" width="9.33203125" style="240"/>
    <col min="15617" max="15617" width="8.33203125" style="240" customWidth="1"/>
    <col min="15618" max="15618" width="1.6640625" style="240" customWidth="1"/>
    <col min="15619" max="15620" width="5" style="240" customWidth="1"/>
    <col min="15621" max="15621" width="11.6640625" style="240" customWidth="1"/>
    <col min="15622" max="15622" width="9.1640625" style="240" customWidth="1"/>
    <col min="15623" max="15623" width="5" style="240" customWidth="1"/>
    <col min="15624" max="15624" width="77.83203125" style="240" customWidth="1"/>
    <col min="15625" max="15626" width="20" style="240" customWidth="1"/>
    <col min="15627" max="15627" width="1.6640625" style="240" customWidth="1"/>
    <col min="15628" max="15872" width="9.33203125" style="240"/>
    <col min="15873" max="15873" width="8.33203125" style="240" customWidth="1"/>
    <col min="15874" max="15874" width="1.6640625" style="240" customWidth="1"/>
    <col min="15875" max="15876" width="5" style="240" customWidth="1"/>
    <col min="15877" max="15877" width="11.6640625" style="240" customWidth="1"/>
    <col min="15878" max="15878" width="9.1640625" style="240" customWidth="1"/>
    <col min="15879" max="15879" width="5" style="240" customWidth="1"/>
    <col min="15880" max="15880" width="77.83203125" style="240" customWidth="1"/>
    <col min="15881" max="15882" width="20" style="240" customWidth="1"/>
    <col min="15883" max="15883" width="1.6640625" style="240" customWidth="1"/>
    <col min="15884" max="16128" width="9.33203125" style="240"/>
    <col min="16129" max="16129" width="8.33203125" style="240" customWidth="1"/>
    <col min="16130" max="16130" width="1.6640625" style="240" customWidth="1"/>
    <col min="16131" max="16132" width="5" style="240" customWidth="1"/>
    <col min="16133" max="16133" width="11.6640625" style="240" customWidth="1"/>
    <col min="16134" max="16134" width="9.1640625" style="240" customWidth="1"/>
    <col min="16135" max="16135" width="5" style="240" customWidth="1"/>
    <col min="16136" max="16136" width="77.83203125" style="240" customWidth="1"/>
    <col min="16137" max="16138" width="20" style="240" customWidth="1"/>
    <col min="16139" max="16139" width="1.6640625" style="240" customWidth="1"/>
    <col min="16140" max="16384" width="9.33203125" style="240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246" customFormat="1" ht="45" customHeight="1">
      <c r="B3" s="244"/>
      <c r="C3" s="363" t="s">
        <v>1203</v>
      </c>
      <c r="D3" s="363"/>
      <c r="E3" s="363"/>
      <c r="F3" s="363"/>
      <c r="G3" s="363"/>
      <c r="H3" s="363"/>
      <c r="I3" s="363"/>
      <c r="J3" s="363"/>
      <c r="K3" s="245"/>
    </row>
    <row r="4" spans="2:11" ht="25.5" customHeight="1">
      <c r="B4" s="247"/>
      <c r="C4" s="368" t="s">
        <v>1204</v>
      </c>
      <c r="D4" s="368"/>
      <c r="E4" s="368"/>
      <c r="F4" s="368"/>
      <c r="G4" s="368"/>
      <c r="H4" s="368"/>
      <c r="I4" s="368"/>
      <c r="J4" s="368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5" t="s">
        <v>1205</v>
      </c>
      <c r="D6" s="365"/>
      <c r="E6" s="365"/>
      <c r="F6" s="365"/>
      <c r="G6" s="365"/>
      <c r="H6" s="365"/>
      <c r="I6" s="365"/>
      <c r="J6" s="365"/>
      <c r="K6" s="248"/>
    </row>
    <row r="7" spans="2:11" ht="15" customHeight="1">
      <c r="B7" s="250"/>
      <c r="C7" s="365" t="s">
        <v>1206</v>
      </c>
      <c r="D7" s="365"/>
      <c r="E7" s="365"/>
      <c r="F7" s="365"/>
      <c r="G7" s="365"/>
      <c r="H7" s="365"/>
      <c r="I7" s="365"/>
      <c r="J7" s="365"/>
      <c r="K7" s="248"/>
    </row>
    <row r="8" spans="2:11" ht="12.75" customHeight="1">
      <c r="B8" s="250"/>
      <c r="C8" s="251"/>
      <c r="D8" s="251"/>
      <c r="E8" s="251"/>
      <c r="F8" s="251"/>
      <c r="G8" s="251"/>
      <c r="H8" s="251"/>
      <c r="I8" s="251"/>
      <c r="J8" s="251"/>
      <c r="K8" s="248"/>
    </row>
    <row r="9" spans="2:11" ht="15" customHeight="1">
      <c r="B9" s="250"/>
      <c r="C9" s="365" t="s">
        <v>1207</v>
      </c>
      <c r="D9" s="365"/>
      <c r="E9" s="365"/>
      <c r="F9" s="365"/>
      <c r="G9" s="365"/>
      <c r="H9" s="365"/>
      <c r="I9" s="365"/>
      <c r="J9" s="365"/>
      <c r="K9" s="248"/>
    </row>
    <row r="10" spans="2:11" ht="15" customHeight="1">
      <c r="B10" s="250"/>
      <c r="C10" s="251"/>
      <c r="D10" s="365" t="s">
        <v>1208</v>
      </c>
      <c r="E10" s="365"/>
      <c r="F10" s="365"/>
      <c r="G10" s="365"/>
      <c r="H10" s="365"/>
      <c r="I10" s="365"/>
      <c r="J10" s="365"/>
      <c r="K10" s="248"/>
    </row>
    <row r="11" spans="2:11" ht="15" customHeight="1">
      <c r="B11" s="250"/>
      <c r="C11" s="252"/>
      <c r="D11" s="365" t="s">
        <v>1209</v>
      </c>
      <c r="E11" s="365"/>
      <c r="F11" s="365"/>
      <c r="G11" s="365"/>
      <c r="H11" s="365"/>
      <c r="I11" s="365"/>
      <c r="J11" s="365"/>
      <c r="K11" s="248"/>
    </row>
    <row r="12" spans="2:11" ht="12.75" customHeight="1">
      <c r="B12" s="250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0"/>
      <c r="C13" s="252"/>
      <c r="D13" s="365" t="s">
        <v>1210</v>
      </c>
      <c r="E13" s="365"/>
      <c r="F13" s="365"/>
      <c r="G13" s="365"/>
      <c r="H13" s="365"/>
      <c r="I13" s="365"/>
      <c r="J13" s="365"/>
      <c r="K13" s="248"/>
    </row>
    <row r="14" spans="2:11" ht="15" customHeight="1">
      <c r="B14" s="250"/>
      <c r="C14" s="252"/>
      <c r="D14" s="365" t="s">
        <v>1211</v>
      </c>
      <c r="E14" s="365"/>
      <c r="F14" s="365"/>
      <c r="G14" s="365"/>
      <c r="H14" s="365"/>
      <c r="I14" s="365"/>
      <c r="J14" s="365"/>
      <c r="K14" s="248"/>
    </row>
    <row r="15" spans="2:11" ht="15" customHeight="1">
      <c r="B15" s="250"/>
      <c r="C15" s="252"/>
      <c r="D15" s="365" t="s">
        <v>1212</v>
      </c>
      <c r="E15" s="365"/>
      <c r="F15" s="365"/>
      <c r="G15" s="365"/>
      <c r="H15" s="365"/>
      <c r="I15" s="365"/>
      <c r="J15" s="365"/>
      <c r="K15" s="248"/>
    </row>
    <row r="16" spans="2:11" ht="15" customHeight="1">
      <c r="B16" s="250"/>
      <c r="C16" s="252"/>
      <c r="D16" s="252"/>
      <c r="E16" s="253" t="s">
        <v>77</v>
      </c>
      <c r="F16" s="365" t="s">
        <v>1213</v>
      </c>
      <c r="G16" s="365"/>
      <c r="H16" s="365"/>
      <c r="I16" s="365"/>
      <c r="J16" s="365"/>
      <c r="K16" s="248"/>
    </row>
    <row r="17" spans="2:11" ht="15" customHeight="1">
      <c r="B17" s="250"/>
      <c r="C17" s="252"/>
      <c r="D17" s="252"/>
      <c r="E17" s="253" t="s">
        <v>1214</v>
      </c>
      <c r="F17" s="365" t="s">
        <v>1215</v>
      </c>
      <c r="G17" s="365"/>
      <c r="H17" s="365"/>
      <c r="I17" s="365"/>
      <c r="J17" s="365"/>
      <c r="K17" s="248"/>
    </row>
    <row r="18" spans="2:11" ht="15" customHeight="1">
      <c r="B18" s="250"/>
      <c r="C18" s="252"/>
      <c r="D18" s="252"/>
      <c r="E18" s="253" t="s">
        <v>1216</v>
      </c>
      <c r="F18" s="365" t="s">
        <v>1217</v>
      </c>
      <c r="G18" s="365"/>
      <c r="H18" s="365"/>
      <c r="I18" s="365"/>
      <c r="J18" s="365"/>
      <c r="K18" s="248"/>
    </row>
    <row r="19" spans="2:11" ht="15" customHeight="1">
      <c r="B19" s="250"/>
      <c r="C19" s="252"/>
      <c r="D19" s="252"/>
      <c r="E19" s="253" t="s">
        <v>88</v>
      </c>
      <c r="F19" s="365" t="s">
        <v>87</v>
      </c>
      <c r="G19" s="365"/>
      <c r="H19" s="365"/>
      <c r="I19" s="365"/>
      <c r="J19" s="365"/>
      <c r="K19" s="248"/>
    </row>
    <row r="20" spans="2:11" ht="15" customHeight="1">
      <c r="B20" s="250"/>
      <c r="C20" s="252"/>
      <c r="D20" s="252"/>
      <c r="E20" s="253" t="s">
        <v>1218</v>
      </c>
      <c r="F20" s="365" t="s">
        <v>1219</v>
      </c>
      <c r="G20" s="365"/>
      <c r="H20" s="365"/>
      <c r="I20" s="365"/>
      <c r="J20" s="365"/>
      <c r="K20" s="248"/>
    </row>
    <row r="21" spans="2:11" ht="15" customHeight="1">
      <c r="B21" s="250"/>
      <c r="C21" s="252"/>
      <c r="D21" s="252"/>
      <c r="E21" s="253" t="s">
        <v>1220</v>
      </c>
      <c r="F21" s="365" t="s">
        <v>1221</v>
      </c>
      <c r="G21" s="365"/>
      <c r="H21" s="365"/>
      <c r="I21" s="365"/>
      <c r="J21" s="365"/>
      <c r="K21" s="248"/>
    </row>
    <row r="22" spans="2:11" ht="12.75" customHeight="1">
      <c r="B22" s="250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0"/>
      <c r="C23" s="365" t="s">
        <v>1222</v>
      </c>
      <c r="D23" s="365"/>
      <c r="E23" s="365"/>
      <c r="F23" s="365"/>
      <c r="G23" s="365"/>
      <c r="H23" s="365"/>
      <c r="I23" s="365"/>
      <c r="J23" s="365"/>
      <c r="K23" s="248"/>
    </row>
    <row r="24" spans="2:11" ht="15" customHeight="1">
      <c r="B24" s="250"/>
      <c r="C24" s="365" t="s">
        <v>1223</v>
      </c>
      <c r="D24" s="365"/>
      <c r="E24" s="365"/>
      <c r="F24" s="365"/>
      <c r="G24" s="365"/>
      <c r="H24" s="365"/>
      <c r="I24" s="365"/>
      <c r="J24" s="365"/>
      <c r="K24" s="248"/>
    </row>
    <row r="25" spans="2:11" ht="15" customHeight="1">
      <c r="B25" s="250"/>
      <c r="C25" s="251"/>
      <c r="D25" s="365" t="s">
        <v>1224</v>
      </c>
      <c r="E25" s="365"/>
      <c r="F25" s="365"/>
      <c r="G25" s="365"/>
      <c r="H25" s="365"/>
      <c r="I25" s="365"/>
      <c r="J25" s="365"/>
      <c r="K25" s="248"/>
    </row>
    <row r="26" spans="2:11" ht="15" customHeight="1">
      <c r="B26" s="250"/>
      <c r="C26" s="252"/>
      <c r="D26" s="365" t="s">
        <v>1225</v>
      </c>
      <c r="E26" s="365"/>
      <c r="F26" s="365"/>
      <c r="G26" s="365"/>
      <c r="H26" s="365"/>
      <c r="I26" s="365"/>
      <c r="J26" s="365"/>
      <c r="K26" s="248"/>
    </row>
    <row r="27" spans="2:11" ht="12.75" customHeight="1">
      <c r="B27" s="250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0"/>
      <c r="C28" s="252"/>
      <c r="D28" s="365" t="s">
        <v>1226</v>
      </c>
      <c r="E28" s="365"/>
      <c r="F28" s="365"/>
      <c r="G28" s="365"/>
      <c r="H28" s="365"/>
      <c r="I28" s="365"/>
      <c r="J28" s="365"/>
      <c r="K28" s="248"/>
    </row>
    <row r="29" spans="2:11" ht="15" customHeight="1">
      <c r="B29" s="250"/>
      <c r="C29" s="252"/>
      <c r="D29" s="365" t="s">
        <v>1227</v>
      </c>
      <c r="E29" s="365"/>
      <c r="F29" s="365"/>
      <c r="G29" s="365"/>
      <c r="H29" s="365"/>
      <c r="I29" s="365"/>
      <c r="J29" s="365"/>
      <c r="K29" s="248"/>
    </row>
    <row r="30" spans="2:11" ht="12.75" customHeight="1">
      <c r="B30" s="250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0"/>
      <c r="C31" s="252"/>
      <c r="D31" s="365" t="s">
        <v>1228</v>
      </c>
      <c r="E31" s="365"/>
      <c r="F31" s="365"/>
      <c r="G31" s="365"/>
      <c r="H31" s="365"/>
      <c r="I31" s="365"/>
      <c r="J31" s="365"/>
      <c r="K31" s="248"/>
    </row>
    <row r="32" spans="2:11" ht="15" customHeight="1">
      <c r="B32" s="250"/>
      <c r="C32" s="252"/>
      <c r="D32" s="365" t="s">
        <v>1229</v>
      </c>
      <c r="E32" s="365"/>
      <c r="F32" s="365"/>
      <c r="G32" s="365"/>
      <c r="H32" s="365"/>
      <c r="I32" s="365"/>
      <c r="J32" s="365"/>
      <c r="K32" s="248"/>
    </row>
    <row r="33" spans="2:11" ht="15" customHeight="1">
      <c r="B33" s="250"/>
      <c r="C33" s="252"/>
      <c r="D33" s="365" t="s">
        <v>1230</v>
      </c>
      <c r="E33" s="365"/>
      <c r="F33" s="365"/>
      <c r="G33" s="365"/>
      <c r="H33" s="365"/>
      <c r="I33" s="365"/>
      <c r="J33" s="365"/>
      <c r="K33" s="248"/>
    </row>
    <row r="34" spans="2:11" ht="15" customHeight="1">
      <c r="B34" s="250"/>
      <c r="C34" s="252"/>
      <c r="D34" s="251"/>
      <c r="E34" s="254" t="s">
        <v>129</v>
      </c>
      <c r="F34" s="251"/>
      <c r="G34" s="365" t="s">
        <v>1231</v>
      </c>
      <c r="H34" s="365"/>
      <c r="I34" s="365"/>
      <c r="J34" s="365"/>
      <c r="K34" s="248"/>
    </row>
    <row r="35" spans="2:11" ht="30.75" customHeight="1">
      <c r="B35" s="250"/>
      <c r="C35" s="252"/>
      <c r="D35" s="251"/>
      <c r="E35" s="254" t="s">
        <v>1232</v>
      </c>
      <c r="F35" s="251"/>
      <c r="G35" s="365" t="s">
        <v>1233</v>
      </c>
      <c r="H35" s="365"/>
      <c r="I35" s="365"/>
      <c r="J35" s="365"/>
      <c r="K35" s="248"/>
    </row>
    <row r="36" spans="2:11" ht="15" customHeight="1">
      <c r="B36" s="250"/>
      <c r="C36" s="252"/>
      <c r="D36" s="251"/>
      <c r="E36" s="254" t="s">
        <v>52</v>
      </c>
      <c r="F36" s="251"/>
      <c r="G36" s="365" t="s">
        <v>1234</v>
      </c>
      <c r="H36" s="365"/>
      <c r="I36" s="365"/>
      <c r="J36" s="365"/>
      <c r="K36" s="248"/>
    </row>
    <row r="37" spans="2:11" ht="15" customHeight="1">
      <c r="B37" s="250"/>
      <c r="C37" s="252"/>
      <c r="D37" s="251"/>
      <c r="E37" s="254" t="s">
        <v>130</v>
      </c>
      <c r="F37" s="251"/>
      <c r="G37" s="365" t="s">
        <v>1235</v>
      </c>
      <c r="H37" s="365"/>
      <c r="I37" s="365"/>
      <c r="J37" s="365"/>
      <c r="K37" s="248"/>
    </row>
    <row r="38" spans="2:11" ht="15" customHeight="1">
      <c r="B38" s="250"/>
      <c r="C38" s="252"/>
      <c r="D38" s="251"/>
      <c r="E38" s="254" t="s">
        <v>131</v>
      </c>
      <c r="F38" s="251"/>
      <c r="G38" s="365" t="s">
        <v>1236</v>
      </c>
      <c r="H38" s="365"/>
      <c r="I38" s="365"/>
      <c r="J38" s="365"/>
      <c r="K38" s="248"/>
    </row>
    <row r="39" spans="2:11" ht="15" customHeight="1">
      <c r="B39" s="250"/>
      <c r="C39" s="252"/>
      <c r="D39" s="251"/>
      <c r="E39" s="254" t="s">
        <v>132</v>
      </c>
      <c r="F39" s="251"/>
      <c r="G39" s="365" t="s">
        <v>1237</v>
      </c>
      <c r="H39" s="365"/>
      <c r="I39" s="365"/>
      <c r="J39" s="365"/>
      <c r="K39" s="248"/>
    </row>
    <row r="40" spans="2:11" ht="15" customHeight="1">
      <c r="B40" s="250"/>
      <c r="C40" s="252"/>
      <c r="D40" s="251"/>
      <c r="E40" s="254" t="s">
        <v>1238</v>
      </c>
      <c r="F40" s="251"/>
      <c r="G40" s="365" t="s">
        <v>1239</v>
      </c>
      <c r="H40" s="365"/>
      <c r="I40" s="365"/>
      <c r="J40" s="365"/>
      <c r="K40" s="248"/>
    </row>
    <row r="41" spans="2:11" ht="15" customHeight="1">
      <c r="B41" s="250"/>
      <c r="C41" s="252"/>
      <c r="D41" s="251"/>
      <c r="E41" s="254"/>
      <c r="F41" s="251"/>
      <c r="G41" s="365" t="s">
        <v>1240</v>
      </c>
      <c r="H41" s="365"/>
      <c r="I41" s="365"/>
      <c r="J41" s="365"/>
      <c r="K41" s="248"/>
    </row>
    <row r="42" spans="2:11" ht="15" customHeight="1">
      <c r="B42" s="250"/>
      <c r="C42" s="252"/>
      <c r="D42" s="251"/>
      <c r="E42" s="254" t="s">
        <v>1241</v>
      </c>
      <c r="F42" s="251"/>
      <c r="G42" s="365" t="s">
        <v>1242</v>
      </c>
      <c r="H42" s="365"/>
      <c r="I42" s="365"/>
      <c r="J42" s="365"/>
      <c r="K42" s="248"/>
    </row>
    <row r="43" spans="2:11" ht="15" customHeight="1">
      <c r="B43" s="250"/>
      <c r="C43" s="252"/>
      <c r="D43" s="251"/>
      <c r="E43" s="254" t="s">
        <v>134</v>
      </c>
      <c r="F43" s="251"/>
      <c r="G43" s="365" t="s">
        <v>1243</v>
      </c>
      <c r="H43" s="365"/>
      <c r="I43" s="365"/>
      <c r="J43" s="365"/>
      <c r="K43" s="248"/>
    </row>
    <row r="44" spans="2:11" ht="12.75" customHeight="1">
      <c r="B44" s="250"/>
      <c r="C44" s="252"/>
      <c r="D44" s="251"/>
      <c r="E44" s="251"/>
      <c r="F44" s="251"/>
      <c r="G44" s="251"/>
      <c r="H44" s="251"/>
      <c r="I44" s="251"/>
      <c r="J44" s="251"/>
      <c r="K44" s="248"/>
    </row>
    <row r="45" spans="2:11" ht="15" customHeight="1">
      <c r="B45" s="250"/>
      <c r="C45" s="252"/>
      <c r="D45" s="365" t="s">
        <v>1244</v>
      </c>
      <c r="E45" s="365"/>
      <c r="F45" s="365"/>
      <c r="G45" s="365"/>
      <c r="H45" s="365"/>
      <c r="I45" s="365"/>
      <c r="J45" s="365"/>
      <c r="K45" s="248"/>
    </row>
    <row r="46" spans="2:11" ht="15" customHeight="1">
      <c r="B46" s="250"/>
      <c r="C46" s="252"/>
      <c r="D46" s="252"/>
      <c r="E46" s="365" t="s">
        <v>1245</v>
      </c>
      <c r="F46" s="365"/>
      <c r="G46" s="365"/>
      <c r="H46" s="365"/>
      <c r="I46" s="365"/>
      <c r="J46" s="365"/>
      <c r="K46" s="248"/>
    </row>
    <row r="47" spans="2:11" ht="15" customHeight="1">
      <c r="B47" s="250"/>
      <c r="C47" s="252"/>
      <c r="D47" s="252"/>
      <c r="E47" s="365" t="s">
        <v>1246</v>
      </c>
      <c r="F47" s="365"/>
      <c r="G47" s="365"/>
      <c r="H47" s="365"/>
      <c r="I47" s="365"/>
      <c r="J47" s="365"/>
      <c r="K47" s="248"/>
    </row>
    <row r="48" spans="2:11" ht="15" customHeight="1">
      <c r="B48" s="250"/>
      <c r="C48" s="252"/>
      <c r="D48" s="252"/>
      <c r="E48" s="365" t="s">
        <v>1247</v>
      </c>
      <c r="F48" s="365"/>
      <c r="G48" s="365"/>
      <c r="H48" s="365"/>
      <c r="I48" s="365"/>
      <c r="J48" s="365"/>
      <c r="K48" s="248"/>
    </row>
    <row r="49" spans="2:11" ht="15" customHeight="1">
      <c r="B49" s="250"/>
      <c r="C49" s="252"/>
      <c r="D49" s="365" t="s">
        <v>1248</v>
      </c>
      <c r="E49" s="365"/>
      <c r="F49" s="365"/>
      <c r="G49" s="365"/>
      <c r="H49" s="365"/>
      <c r="I49" s="365"/>
      <c r="J49" s="365"/>
      <c r="K49" s="248"/>
    </row>
    <row r="50" spans="2:11" ht="25.5" customHeight="1">
      <c r="B50" s="247"/>
      <c r="C50" s="368" t="s">
        <v>1249</v>
      </c>
      <c r="D50" s="368"/>
      <c r="E50" s="368"/>
      <c r="F50" s="368"/>
      <c r="G50" s="368"/>
      <c r="H50" s="368"/>
      <c r="I50" s="368"/>
      <c r="J50" s="368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5" t="s">
        <v>1250</v>
      </c>
      <c r="D52" s="365"/>
      <c r="E52" s="365"/>
      <c r="F52" s="365"/>
      <c r="G52" s="365"/>
      <c r="H52" s="365"/>
      <c r="I52" s="365"/>
      <c r="J52" s="365"/>
      <c r="K52" s="248"/>
    </row>
    <row r="53" spans="2:11" ht="15" customHeight="1">
      <c r="B53" s="247"/>
      <c r="C53" s="365" t="s">
        <v>1251</v>
      </c>
      <c r="D53" s="365"/>
      <c r="E53" s="365"/>
      <c r="F53" s="365"/>
      <c r="G53" s="365"/>
      <c r="H53" s="365"/>
      <c r="I53" s="365"/>
      <c r="J53" s="365"/>
      <c r="K53" s="248"/>
    </row>
    <row r="54" spans="2:11" ht="12.75" customHeight="1">
      <c r="B54" s="247"/>
      <c r="C54" s="251"/>
      <c r="D54" s="251"/>
      <c r="E54" s="251"/>
      <c r="F54" s="251"/>
      <c r="G54" s="251"/>
      <c r="H54" s="251"/>
      <c r="I54" s="251"/>
      <c r="J54" s="251"/>
      <c r="K54" s="248"/>
    </row>
    <row r="55" spans="2:11" ht="15" customHeight="1">
      <c r="B55" s="247"/>
      <c r="C55" s="365" t="s">
        <v>1252</v>
      </c>
      <c r="D55" s="365"/>
      <c r="E55" s="365"/>
      <c r="F55" s="365"/>
      <c r="G55" s="365"/>
      <c r="H55" s="365"/>
      <c r="I55" s="365"/>
      <c r="J55" s="365"/>
      <c r="K55" s="248"/>
    </row>
    <row r="56" spans="2:11" ht="15" customHeight="1">
      <c r="B56" s="247"/>
      <c r="C56" s="252"/>
      <c r="D56" s="365" t="s">
        <v>1253</v>
      </c>
      <c r="E56" s="365"/>
      <c r="F56" s="365"/>
      <c r="G56" s="365"/>
      <c r="H56" s="365"/>
      <c r="I56" s="365"/>
      <c r="J56" s="365"/>
      <c r="K56" s="248"/>
    </row>
    <row r="57" spans="2:11" ht="15" customHeight="1">
      <c r="B57" s="247"/>
      <c r="C57" s="252"/>
      <c r="D57" s="365" t="s">
        <v>1254</v>
      </c>
      <c r="E57" s="365"/>
      <c r="F57" s="365"/>
      <c r="G57" s="365"/>
      <c r="H57" s="365"/>
      <c r="I57" s="365"/>
      <c r="J57" s="365"/>
      <c r="K57" s="248"/>
    </row>
    <row r="58" spans="2:11" ht="15" customHeight="1">
      <c r="B58" s="247"/>
      <c r="C58" s="252"/>
      <c r="D58" s="365" t="s">
        <v>1255</v>
      </c>
      <c r="E58" s="365"/>
      <c r="F58" s="365"/>
      <c r="G58" s="365"/>
      <c r="H58" s="365"/>
      <c r="I58" s="365"/>
      <c r="J58" s="365"/>
      <c r="K58" s="248"/>
    </row>
    <row r="59" spans="2:11" ht="15" customHeight="1">
      <c r="B59" s="247"/>
      <c r="C59" s="252"/>
      <c r="D59" s="365" t="s">
        <v>1256</v>
      </c>
      <c r="E59" s="365"/>
      <c r="F59" s="365"/>
      <c r="G59" s="365"/>
      <c r="H59" s="365"/>
      <c r="I59" s="365"/>
      <c r="J59" s="365"/>
      <c r="K59" s="248"/>
    </row>
    <row r="60" spans="2:11" ht="15" customHeight="1">
      <c r="B60" s="247"/>
      <c r="C60" s="252"/>
      <c r="D60" s="367" t="s">
        <v>1257</v>
      </c>
      <c r="E60" s="367"/>
      <c r="F60" s="367"/>
      <c r="G60" s="367"/>
      <c r="H60" s="367"/>
      <c r="I60" s="367"/>
      <c r="J60" s="367"/>
      <c r="K60" s="248"/>
    </row>
    <row r="61" spans="2:11" ht="15" customHeight="1">
      <c r="B61" s="247"/>
      <c r="C61" s="252"/>
      <c r="D61" s="365" t="s">
        <v>1258</v>
      </c>
      <c r="E61" s="365"/>
      <c r="F61" s="365"/>
      <c r="G61" s="365"/>
      <c r="H61" s="365"/>
      <c r="I61" s="365"/>
      <c r="J61" s="36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5" t="s">
        <v>1259</v>
      </c>
      <c r="E63" s="365"/>
      <c r="F63" s="365"/>
      <c r="G63" s="365"/>
      <c r="H63" s="365"/>
      <c r="I63" s="365"/>
      <c r="J63" s="365"/>
      <c r="K63" s="248"/>
    </row>
    <row r="64" spans="2:11" ht="15" customHeight="1">
      <c r="B64" s="247"/>
      <c r="C64" s="252"/>
      <c r="D64" s="367" t="s">
        <v>1260</v>
      </c>
      <c r="E64" s="367"/>
      <c r="F64" s="367"/>
      <c r="G64" s="367"/>
      <c r="H64" s="367"/>
      <c r="I64" s="367"/>
      <c r="J64" s="367"/>
      <c r="K64" s="248"/>
    </row>
    <row r="65" spans="2:11" ht="15" customHeight="1">
      <c r="B65" s="247"/>
      <c r="C65" s="252"/>
      <c r="D65" s="365" t="s">
        <v>1261</v>
      </c>
      <c r="E65" s="365"/>
      <c r="F65" s="365"/>
      <c r="G65" s="365"/>
      <c r="H65" s="365"/>
      <c r="I65" s="365"/>
      <c r="J65" s="365"/>
      <c r="K65" s="248"/>
    </row>
    <row r="66" spans="2:11" ht="15" customHeight="1">
      <c r="B66" s="247"/>
      <c r="C66" s="252"/>
      <c r="D66" s="365" t="s">
        <v>1262</v>
      </c>
      <c r="E66" s="365"/>
      <c r="F66" s="365"/>
      <c r="G66" s="365"/>
      <c r="H66" s="365"/>
      <c r="I66" s="365"/>
      <c r="J66" s="365"/>
      <c r="K66" s="248"/>
    </row>
    <row r="67" spans="2:11" ht="15" customHeight="1">
      <c r="B67" s="247"/>
      <c r="C67" s="252"/>
      <c r="D67" s="365" t="s">
        <v>1263</v>
      </c>
      <c r="E67" s="365"/>
      <c r="F67" s="365"/>
      <c r="G67" s="365"/>
      <c r="H67" s="365"/>
      <c r="I67" s="365"/>
      <c r="J67" s="365"/>
      <c r="K67" s="248"/>
    </row>
    <row r="68" spans="2:11" ht="15" customHeight="1">
      <c r="B68" s="247"/>
      <c r="C68" s="252"/>
      <c r="D68" s="365" t="s">
        <v>1264</v>
      </c>
      <c r="E68" s="365"/>
      <c r="F68" s="365"/>
      <c r="G68" s="365"/>
      <c r="H68" s="365"/>
      <c r="I68" s="365"/>
      <c r="J68" s="36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66" t="s">
        <v>1202</v>
      </c>
      <c r="D73" s="366"/>
      <c r="E73" s="366"/>
      <c r="F73" s="366"/>
      <c r="G73" s="366"/>
      <c r="H73" s="366"/>
      <c r="I73" s="366"/>
      <c r="J73" s="366"/>
      <c r="K73" s="265"/>
    </row>
    <row r="74" spans="2:11" ht="17.25" customHeight="1">
      <c r="B74" s="264"/>
      <c r="C74" s="266" t="s">
        <v>1265</v>
      </c>
      <c r="D74" s="266"/>
      <c r="E74" s="266"/>
      <c r="F74" s="266" t="s">
        <v>1266</v>
      </c>
      <c r="G74" s="267"/>
      <c r="H74" s="266" t="s">
        <v>130</v>
      </c>
      <c r="I74" s="266" t="s">
        <v>56</v>
      </c>
      <c r="J74" s="266" t="s">
        <v>1267</v>
      </c>
      <c r="K74" s="265"/>
    </row>
    <row r="75" spans="2:11" ht="17.25" customHeight="1">
      <c r="B75" s="264"/>
      <c r="C75" s="268" t="s">
        <v>1268</v>
      </c>
      <c r="D75" s="268"/>
      <c r="E75" s="268"/>
      <c r="F75" s="269" t="s">
        <v>1269</v>
      </c>
      <c r="G75" s="270"/>
      <c r="H75" s="268"/>
      <c r="I75" s="268"/>
      <c r="J75" s="268" t="s">
        <v>1270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52</v>
      </c>
      <c r="D77" s="271"/>
      <c r="E77" s="271"/>
      <c r="F77" s="273" t="s">
        <v>1271</v>
      </c>
      <c r="G77" s="272"/>
      <c r="H77" s="254" t="s">
        <v>1272</v>
      </c>
      <c r="I77" s="254" t="s">
        <v>1273</v>
      </c>
      <c r="J77" s="254">
        <v>20</v>
      </c>
      <c r="K77" s="265"/>
    </row>
    <row r="78" spans="2:11" ht="15" customHeight="1">
      <c r="B78" s="264"/>
      <c r="C78" s="254" t="s">
        <v>1274</v>
      </c>
      <c r="D78" s="254"/>
      <c r="E78" s="254"/>
      <c r="F78" s="273" t="s">
        <v>1271</v>
      </c>
      <c r="G78" s="272"/>
      <c r="H78" s="254" t="s">
        <v>1275</v>
      </c>
      <c r="I78" s="254" t="s">
        <v>1273</v>
      </c>
      <c r="J78" s="254">
        <v>120</v>
      </c>
      <c r="K78" s="265"/>
    </row>
    <row r="79" spans="2:11" ht="15" customHeight="1">
      <c r="B79" s="274"/>
      <c r="C79" s="254" t="s">
        <v>1276</v>
      </c>
      <c r="D79" s="254"/>
      <c r="E79" s="254"/>
      <c r="F79" s="273" t="s">
        <v>1277</v>
      </c>
      <c r="G79" s="272"/>
      <c r="H79" s="254" t="s">
        <v>1278</v>
      </c>
      <c r="I79" s="254" t="s">
        <v>1273</v>
      </c>
      <c r="J79" s="254">
        <v>50</v>
      </c>
      <c r="K79" s="265"/>
    </row>
    <row r="80" spans="2:11" ht="15" customHeight="1">
      <c r="B80" s="274"/>
      <c r="C80" s="254" t="s">
        <v>1279</v>
      </c>
      <c r="D80" s="254"/>
      <c r="E80" s="254"/>
      <c r="F80" s="273" t="s">
        <v>1271</v>
      </c>
      <c r="G80" s="272"/>
      <c r="H80" s="254" t="s">
        <v>1280</v>
      </c>
      <c r="I80" s="254" t="s">
        <v>1281</v>
      </c>
      <c r="J80" s="254"/>
      <c r="K80" s="265"/>
    </row>
    <row r="81" spans="2:11" ht="15" customHeight="1">
      <c r="B81" s="274"/>
      <c r="C81" s="275" t="s">
        <v>1282</v>
      </c>
      <c r="D81" s="275"/>
      <c r="E81" s="275"/>
      <c r="F81" s="276" t="s">
        <v>1277</v>
      </c>
      <c r="G81" s="275"/>
      <c r="H81" s="275" t="s">
        <v>1283</v>
      </c>
      <c r="I81" s="275" t="s">
        <v>1273</v>
      </c>
      <c r="J81" s="275">
        <v>15</v>
      </c>
      <c r="K81" s="265"/>
    </row>
    <row r="82" spans="2:11" ht="15" customHeight="1">
      <c r="B82" s="274"/>
      <c r="C82" s="275" t="s">
        <v>1284</v>
      </c>
      <c r="D82" s="275"/>
      <c r="E82" s="275"/>
      <c r="F82" s="276" t="s">
        <v>1277</v>
      </c>
      <c r="G82" s="275"/>
      <c r="H82" s="275" t="s">
        <v>1285</v>
      </c>
      <c r="I82" s="275" t="s">
        <v>1273</v>
      </c>
      <c r="J82" s="275">
        <v>15</v>
      </c>
      <c r="K82" s="265"/>
    </row>
    <row r="83" spans="2:11" ht="15" customHeight="1">
      <c r="B83" s="274"/>
      <c r="C83" s="275" t="s">
        <v>1286</v>
      </c>
      <c r="D83" s="275"/>
      <c r="E83" s="275"/>
      <c r="F83" s="276" t="s">
        <v>1277</v>
      </c>
      <c r="G83" s="275"/>
      <c r="H83" s="275" t="s">
        <v>1287</v>
      </c>
      <c r="I83" s="275" t="s">
        <v>1273</v>
      </c>
      <c r="J83" s="275">
        <v>20</v>
      </c>
      <c r="K83" s="265"/>
    </row>
    <row r="84" spans="2:11" ht="15" customHeight="1">
      <c r="B84" s="274"/>
      <c r="C84" s="275" t="s">
        <v>1288</v>
      </c>
      <c r="D84" s="275"/>
      <c r="E84" s="275"/>
      <c r="F84" s="276" t="s">
        <v>1277</v>
      </c>
      <c r="G84" s="275"/>
      <c r="H84" s="275" t="s">
        <v>1289</v>
      </c>
      <c r="I84" s="275" t="s">
        <v>1273</v>
      </c>
      <c r="J84" s="275">
        <v>20</v>
      </c>
      <c r="K84" s="265"/>
    </row>
    <row r="85" spans="2:11" ht="15" customHeight="1">
      <c r="B85" s="274"/>
      <c r="C85" s="254" t="s">
        <v>1290</v>
      </c>
      <c r="D85" s="254"/>
      <c r="E85" s="254"/>
      <c r="F85" s="273" t="s">
        <v>1277</v>
      </c>
      <c r="G85" s="272"/>
      <c r="H85" s="254" t="s">
        <v>1291</v>
      </c>
      <c r="I85" s="254" t="s">
        <v>1273</v>
      </c>
      <c r="J85" s="254">
        <v>50</v>
      </c>
      <c r="K85" s="265"/>
    </row>
    <row r="86" spans="2:11" ht="15" customHeight="1">
      <c r="B86" s="274"/>
      <c r="C86" s="254" t="s">
        <v>1292</v>
      </c>
      <c r="D86" s="254"/>
      <c r="E86" s="254"/>
      <c r="F86" s="273" t="s">
        <v>1277</v>
      </c>
      <c r="G86" s="272"/>
      <c r="H86" s="254" t="s">
        <v>1293</v>
      </c>
      <c r="I86" s="254" t="s">
        <v>1273</v>
      </c>
      <c r="J86" s="254">
        <v>20</v>
      </c>
      <c r="K86" s="265"/>
    </row>
    <row r="87" spans="2:11" ht="15" customHeight="1">
      <c r="B87" s="274"/>
      <c r="C87" s="254" t="s">
        <v>1294</v>
      </c>
      <c r="D87" s="254"/>
      <c r="E87" s="254"/>
      <c r="F87" s="273" t="s">
        <v>1277</v>
      </c>
      <c r="G87" s="272"/>
      <c r="H87" s="254" t="s">
        <v>1295</v>
      </c>
      <c r="I87" s="254" t="s">
        <v>1273</v>
      </c>
      <c r="J87" s="254">
        <v>20</v>
      </c>
      <c r="K87" s="265"/>
    </row>
    <row r="88" spans="2:11" ht="15" customHeight="1">
      <c r="B88" s="274"/>
      <c r="C88" s="254" t="s">
        <v>1296</v>
      </c>
      <c r="D88" s="254"/>
      <c r="E88" s="254"/>
      <c r="F88" s="273" t="s">
        <v>1277</v>
      </c>
      <c r="G88" s="272"/>
      <c r="H88" s="254" t="s">
        <v>1297</v>
      </c>
      <c r="I88" s="254" t="s">
        <v>1273</v>
      </c>
      <c r="J88" s="254">
        <v>50</v>
      </c>
      <c r="K88" s="265"/>
    </row>
    <row r="89" spans="2:11" ht="15" customHeight="1">
      <c r="B89" s="274"/>
      <c r="C89" s="254" t="s">
        <v>1298</v>
      </c>
      <c r="D89" s="254"/>
      <c r="E89" s="254"/>
      <c r="F89" s="273" t="s">
        <v>1277</v>
      </c>
      <c r="G89" s="272"/>
      <c r="H89" s="254" t="s">
        <v>1298</v>
      </c>
      <c r="I89" s="254" t="s">
        <v>1273</v>
      </c>
      <c r="J89" s="254">
        <v>50</v>
      </c>
      <c r="K89" s="265"/>
    </row>
    <row r="90" spans="2:11" ht="15" customHeight="1">
      <c r="B90" s="274"/>
      <c r="C90" s="254" t="s">
        <v>135</v>
      </c>
      <c r="D90" s="254"/>
      <c r="E90" s="254"/>
      <c r="F90" s="273" t="s">
        <v>1277</v>
      </c>
      <c r="G90" s="272"/>
      <c r="H90" s="254" t="s">
        <v>1299</v>
      </c>
      <c r="I90" s="254" t="s">
        <v>1273</v>
      </c>
      <c r="J90" s="254">
        <v>255</v>
      </c>
      <c r="K90" s="265"/>
    </row>
    <row r="91" spans="2:11" ht="15" customHeight="1">
      <c r="B91" s="274"/>
      <c r="C91" s="254" t="s">
        <v>1300</v>
      </c>
      <c r="D91" s="254"/>
      <c r="E91" s="254"/>
      <c r="F91" s="273" t="s">
        <v>1271</v>
      </c>
      <c r="G91" s="272"/>
      <c r="H91" s="254" t="s">
        <v>1301</v>
      </c>
      <c r="I91" s="254" t="s">
        <v>1302</v>
      </c>
      <c r="J91" s="254"/>
      <c r="K91" s="265"/>
    </row>
    <row r="92" spans="2:11" ht="15" customHeight="1">
      <c r="B92" s="274"/>
      <c r="C92" s="254" t="s">
        <v>1303</v>
      </c>
      <c r="D92" s="254"/>
      <c r="E92" s="254"/>
      <c r="F92" s="273" t="s">
        <v>1271</v>
      </c>
      <c r="G92" s="272"/>
      <c r="H92" s="254" t="s">
        <v>1304</v>
      </c>
      <c r="I92" s="254" t="s">
        <v>1305</v>
      </c>
      <c r="J92" s="254"/>
      <c r="K92" s="265"/>
    </row>
    <row r="93" spans="2:11" ht="15" customHeight="1">
      <c r="B93" s="274"/>
      <c r="C93" s="254" t="s">
        <v>1306</v>
      </c>
      <c r="D93" s="254"/>
      <c r="E93" s="254"/>
      <c r="F93" s="273" t="s">
        <v>1271</v>
      </c>
      <c r="G93" s="272"/>
      <c r="H93" s="254" t="s">
        <v>1306</v>
      </c>
      <c r="I93" s="254" t="s">
        <v>1305</v>
      </c>
      <c r="J93" s="254"/>
      <c r="K93" s="265"/>
    </row>
    <row r="94" spans="2:11" ht="15" customHeight="1">
      <c r="B94" s="274"/>
      <c r="C94" s="254" t="s">
        <v>37</v>
      </c>
      <c r="D94" s="254"/>
      <c r="E94" s="254"/>
      <c r="F94" s="273" t="s">
        <v>1271</v>
      </c>
      <c r="G94" s="272"/>
      <c r="H94" s="254" t="s">
        <v>1307</v>
      </c>
      <c r="I94" s="254" t="s">
        <v>1305</v>
      </c>
      <c r="J94" s="254"/>
      <c r="K94" s="265"/>
    </row>
    <row r="95" spans="2:11" ht="15" customHeight="1">
      <c r="B95" s="274"/>
      <c r="C95" s="254" t="s">
        <v>47</v>
      </c>
      <c r="D95" s="254"/>
      <c r="E95" s="254"/>
      <c r="F95" s="273" t="s">
        <v>1271</v>
      </c>
      <c r="G95" s="272"/>
      <c r="H95" s="254" t="s">
        <v>1308</v>
      </c>
      <c r="I95" s="254" t="s">
        <v>1305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66" t="s">
        <v>1309</v>
      </c>
      <c r="D100" s="366"/>
      <c r="E100" s="366"/>
      <c r="F100" s="366"/>
      <c r="G100" s="366"/>
      <c r="H100" s="366"/>
      <c r="I100" s="366"/>
      <c r="J100" s="366"/>
      <c r="K100" s="265"/>
    </row>
    <row r="101" spans="2:11" ht="17.25" customHeight="1">
      <c r="B101" s="264"/>
      <c r="C101" s="266" t="s">
        <v>1265</v>
      </c>
      <c r="D101" s="266"/>
      <c r="E101" s="266"/>
      <c r="F101" s="266" t="s">
        <v>1266</v>
      </c>
      <c r="G101" s="267"/>
      <c r="H101" s="266" t="s">
        <v>130</v>
      </c>
      <c r="I101" s="266" t="s">
        <v>56</v>
      </c>
      <c r="J101" s="266" t="s">
        <v>1267</v>
      </c>
      <c r="K101" s="265"/>
    </row>
    <row r="102" spans="2:11" ht="17.25" customHeight="1">
      <c r="B102" s="264"/>
      <c r="C102" s="268" t="s">
        <v>1268</v>
      </c>
      <c r="D102" s="268"/>
      <c r="E102" s="268"/>
      <c r="F102" s="269" t="s">
        <v>1269</v>
      </c>
      <c r="G102" s="270"/>
      <c r="H102" s="268"/>
      <c r="I102" s="268"/>
      <c r="J102" s="268" t="s">
        <v>1270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52</v>
      </c>
      <c r="D104" s="271"/>
      <c r="E104" s="271"/>
      <c r="F104" s="273" t="s">
        <v>1271</v>
      </c>
      <c r="G104" s="282"/>
      <c r="H104" s="254" t="s">
        <v>1310</v>
      </c>
      <c r="I104" s="254" t="s">
        <v>1273</v>
      </c>
      <c r="J104" s="254">
        <v>20</v>
      </c>
      <c r="K104" s="265"/>
    </row>
    <row r="105" spans="2:11" ht="15" customHeight="1">
      <c r="B105" s="264"/>
      <c r="C105" s="254" t="s">
        <v>1274</v>
      </c>
      <c r="D105" s="254"/>
      <c r="E105" s="254"/>
      <c r="F105" s="273" t="s">
        <v>1271</v>
      </c>
      <c r="G105" s="254"/>
      <c r="H105" s="254" t="s">
        <v>1310</v>
      </c>
      <c r="I105" s="254" t="s">
        <v>1273</v>
      </c>
      <c r="J105" s="254">
        <v>120</v>
      </c>
      <c r="K105" s="265"/>
    </row>
    <row r="106" spans="2:11" ht="15" customHeight="1">
      <c r="B106" s="274"/>
      <c r="C106" s="254" t="s">
        <v>1276</v>
      </c>
      <c r="D106" s="254"/>
      <c r="E106" s="254"/>
      <c r="F106" s="273" t="s">
        <v>1277</v>
      </c>
      <c r="G106" s="254"/>
      <c r="H106" s="254" t="s">
        <v>1310</v>
      </c>
      <c r="I106" s="254" t="s">
        <v>1273</v>
      </c>
      <c r="J106" s="254">
        <v>50</v>
      </c>
      <c r="K106" s="265"/>
    </row>
    <row r="107" spans="2:11" ht="15" customHeight="1">
      <c r="B107" s="274"/>
      <c r="C107" s="254" t="s">
        <v>1279</v>
      </c>
      <c r="D107" s="254"/>
      <c r="E107" s="254"/>
      <c r="F107" s="273" t="s">
        <v>1271</v>
      </c>
      <c r="G107" s="254"/>
      <c r="H107" s="254" t="s">
        <v>1310</v>
      </c>
      <c r="I107" s="254" t="s">
        <v>1281</v>
      </c>
      <c r="J107" s="254"/>
      <c r="K107" s="265"/>
    </row>
    <row r="108" spans="2:11" ht="15" customHeight="1">
      <c r="B108" s="274"/>
      <c r="C108" s="254" t="s">
        <v>1290</v>
      </c>
      <c r="D108" s="254"/>
      <c r="E108" s="254"/>
      <c r="F108" s="273" t="s">
        <v>1277</v>
      </c>
      <c r="G108" s="254"/>
      <c r="H108" s="254" t="s">
        <v>1310</v>
      </c>
      <c r="I108" s="254" t="s">
        <v>1273</v>
      </c>
      <c r="J108" s="254">
        <v>50</v>
      </c>
      <c r="K108" s="265"/>
    </row>
    <row r="109" spans="2:11" ht="15" customHeight="1">
      <c r="B109" s="274"/>
      <c r="C109" s="254" t="s">
        <v>1298</v>
      </c>
      <c r="D109" s="254"/>
      <c r="E109" s="254"/>
      <c r="F109" s="273" t="s">
        <v>1277</v>
      </c>
      <c r="G109" s="254"/>
      <c r="H109" s="254" t="s">
        <v>1310</v>
      </c>
      <c r="I109" s="254" t="s">
        <v>1273</v>
      </c>
      <c r="J109" s="254">
        <v>50</v>
      </c>
      <c r="K109" s="265"/>
    </row>
    <row r="110" spans="2:11" ht="15" customHeight="1">
      <c r="B110" s="274"/>
      <c r="C110" s="254" t="s">
        <v>1296</v>
      </c>
      <c r="D110" s="254"/>
      <c r="E110" s="254"/>
      <c r="F110" s="273" t="s">
        <v>1277</v>
      </c>
      <c r="G110" s="254"/>
      <c r="H110" s="254" t="s">
        <v>1310</v>
      </c>
      <c r="I110" s="254" t="s">
        <v>1273</v>
      </c>
      <c r="J110" s="254">
        <v>50</v>
      </c>
      <c r="K110" s="265"/>
    </row>
    <row r="111" spans="2:11" ht="15" customHeight="1">
      <c r="B111" s="274"/>
      <c r="C111" s="254" t="s">
        <v>52</v>
      </c>
      <c r="D111" s="254"/>
      <c r="E111" s="254"/>
      <c r="F111" s="273" t="s">
        <v>1271</v>
      </c>
      <c r="G111" s="254"/>
      <c r="H111" s="254" t="s">
        <v>1311</v>
      </c>
      <c r="I111" s="254" t="s">
        <v>1273</v>
      </c>
      <c r="J111" s="254">
        <v>20</v>
      </c>
      <c r="K111" s="265"/>
    </row>
    <row r="112" spans="2:11" ht="15" customHeight="1">
      <c r="B112" s="274"/>
      <c r="C112" s="254" t="s">
        <v>1312</v>
      </c>
      <c r="D112" s="254"/>
      <c r="E112" s="254"/>
      <c r="F112" s="273" t="s">
        <v>1271</v>
      </c>
      <c r="G112" s="254"/>
      <c r="H112" s="254" t="s">
        <v>1313</v>
      </c>
      <c r="I112" s="254" t="s">
        <v>1273</v>
      </c>
      <c r="J112" s="254">
        <v>120</v>
      </c>
      <c r="K112" s="265"/>
    </row>
    <row r="113" spans="2:11" ht="15" customHeight="1">
      <c r="B113" s="274"/>
      <c r="C113" s="254" t="s">
        <v>37</v>
      </c>
      <c r="D113" s="254"/>
      <c r="E113" s="254"/>
      <c r="F113" s="273" t="s">
        <v>1271</v>
      </c>
      <c r="G113" s="254"/>
      <c r="H113" s="254" t="s">
        <v>1314</v>
      </c>
      <c r="I113" s="254" t="s">
        <v>1305</v>
      </c>
      <c r="J113" s="254"/>
      <c r="K113" s="265"/>
    </row>
    <row r="114" spans="2:11" ht="15" customHeight="1">
      <c r="B114" s="274"/>
      <c r="C114" s="254" t="s">
        <v>47</v>
      </c>
      <c r="D114" s="254"/>
      <c r="E114" s="254"/>
      <c r="F114" s="273" t="s">
        <v>1271</v>
      </c>
      <c r="G114" s="254"/>
      <c r="H114" s="254" t="s">
        <v>1315</v>
      </c>
      <c r="I114" s="254" t="s">
        <v>1305</v>
      </c>
      <c r="J114" s="254"/>
      <c r="K114" s="265"/>
    </row>
    <row r="115" spans="2:11" ht="15" customHeight="1">
      <c r="B115" s="274"/>
      <c r="C115" s="254" t="s">
        <v>56</v>
      </c>
      <c r="D115" s="254"/>
      <c r="E115" s="254"/>
      <c r="F115" s="273" t="s">
        <v>1271</v>
      </c>
      <c r="G115" s="254"/>
      <c r="H115" s="254" t="s">
        <v>1316</v>
      </c>
      <c r="I115" s="254" t="s">
        <v>1317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1"/>
      <c r="D117" s="251"/>
      <c r="E117" s="251"/>
      <c r="F117" s="285"/>
      <c r="G117" s="251"/>
      <c r="H117" s="251"/>
      <c r="I117" s="251"/>
      <c r="J117" s="251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3" t="s">
        <v>1318</v>
      </c>
      <c r="D120" s="363"/>
      <c r="E120" s="363"/>
      <c r="F120" s="363"/>
      <c r="G120" s="363"/>
      <c r="H120" s="363"/>
      <c r="I120" s="363"/>
      <c r="J120" s="363"/>
      <c r="K120" s="290"/>
    </row>
    <row r="121" spans="2:11" ht="17.25" customHeight="1">
      <c r="B121" s="291"/>
      <c r="C121" s="266" t="s">
        <v>1265</v>
      </c>
      <c r="D121" s="266"/>
      <c r="E121" s="266"/>
      <c r="F121" s="266" t="s">
        <v>1266</v>
      </c>
      <c r="G121" s="267"/>
      <c r="H121" s="266" t="s">
        <v>130</v>
      </c>
      <c r="I121" s="266" t="s">
        <v>56</v>
      </c>
      <c r="J121" s="266" t="s">
        <v>1267</v>
      </c>
      <c r="K121" s="292"/>
    </row>
    <row r="122" spans="2:11" ht="17.25" customHeight="1">
      <c r="B122" s="291"/>
      <c r="C122" s="268" t="s">
        <v>1268</v>
      </c>
      <c r="D122" s="268"/>
      <c r="E122" s="268"/>
      <c r="F122" s="269" t="s">
        <v>1269</v>
      </c>
      <c r="G122" s="270"/>
      <c r="H122" s="268"/>
      <c r="I122" s="268"/>
      <c r="J122" s="268" t="s">
        <v>1270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1274</v>
      </c>
      <c r="D124" s="271"/>
      <c r="E124" s="271"/>
      <c r="F124" s="273" t="s">
        <v>1271</v>
      </c>
      <c r="G124" s="254"/>
      <c r="H124" s="254" t="s">
        <v>1310</v>
      </c>
      <c r="I124" s="254" t="s">
        <v>1273</v>
      </c>
      <c r="J124" s="254">
        <v>120</v>
      </c>
      <c r="K124" s="295"/>
    </row>
    <row r="125" spans="2:11" ht="15" customHeight="1">
      <c r="B125" s="293"/>
      <c r="C125" s="254" t="s">
        <v>1319</v>
      </c>
      <c r="D125" s="254"/>
      <c r="E125" s="254"/>
      <c r="F125" s="273" t="s">
        <v>1271</v>
      </c>
      <c r="G125" s="254"/>
      <c r="H125" s="254" t="s">
        <v>1320</v>
      </c>
      <c r="I125" s="254" t="s">
        <v>1273</v>
      </c>
      <c r="J125" s="254" t="s">
        <v>1321</v>
      </c>
      <c r="K125" s="295"/>
    </row>
    <row r="126" spans="2:11" ht="15" customHeight="1">
      <c r="B126" s="293"/>
      <c r="C126" s="254" t="s">
        <v>1220</v>
      </c>
      <c r="D126" s="254"/>
      <c r="E126" s="254"/>
      <c r="F126" s="273" t="s">
        <v>1271</v>
      </c>
      <c r="G126" s="254"/>
      <c r="H126" s="254" t="s">
        <v>1322</v>
      </c>
      <c r="I126" s="254" t="s">
        <v>1273</v>
      </c>
      <c r="J126" s="254" t="s">
        <v>1321</v>
      </c>
      <c r="K126" s="295"/>
    </row>
    <row r="127" spans="2:11" ht="15" customHeight="1">
      <c r="B127" s="293"/>
      <c r="C127" s="254" t="s">
        <v>1282</v>
      </c>
      <c r="D127" s="254"/>
      <c r="E127" s="254"/>
      <c r="F127" s="273" t="s">
        <v>1277</v>
      </c>
      <c r="G127" s="254"/>
      <c r="H127" s="254" t="s">
        <v>1283</v>
      </c>
      <c r="I127" s="254" t="s">
        <v>1273</v>
      </c>
      <c r="J127" s="254">
        <v>15</v>
      </c>
      <c r="K127" s="295"/>
    </row>
    <row r="128" spans="2:11" ht="15" customHeight="1">
      <c r="B128" s="293"/>
      <c r="C128" s="275" t="s">
        <v>1284</v>
      </c>
      <c r="D128" s="275"/>
      <c r="E128" s="275"/>
      <c r="F128" s="276" t="s">
        <v>1277</v>
      </c>
      <c r="G128" s="275"/>
      <c r="H128" s="275" t="s">
        <v>1285</v>
      </c>
      <c r="I128" s="275" t="s">
        <v>1273</v>
      </c>
      <c r="J128" s="275">
        <v>15</v>
      </c>
      <c r="K128" s="295"/>
    </row>
    <row r="129" spans="2:11" ht="15" customHeight="1">
      <c r="B129" s="293"/>
      <c r="C129" s="275" t="s">
        <v>1286</v>
      </c>
      <c r="D129" s="275"/>
      <c r="E129" s="275"/>
      <c r="F129" s="276" t="s">
        <v>1277</v>
      </c>
      <c r="G129" s="275"/>
      <c r="H129" s="275" t="s">
        <v>1287</v>
      </c>
      <c r="I129" s="275" t="s">
        <v>1273</v>
      </c>
      <c r="J129" s="275">
        <v>20</v>
      </c>
      <c r="K129" s="295"/>
    </row>
    <row r="130" spans="2:11" ht="15" customHeight="1">
      <c r="B130" s="293"/>
      <c r="C130" s="275" t="s">
        <v>1288</v>
      </c>
      <c r="D130" s="275"/>
      <c r="E130" s="275"/>
      <c r="F130" s="276" t="s">
        <v>1277</v>
      </c>
      <c r="G130" s="275"/>
      <c r="H130" s="275" t="s">
        <v>1289</v>
      </c>
      <c r="I130" s="275" t="s">
        <v>1273</v>
      </c>
      <c r="J130" s="275">
        <v>20</v>
      </c>
      <c r="K130" s="295"/>
    </row>
    <row r="131" spans="2:11" ht="15" customHeight="1">
      <c r="B131" s="293"/>
      <c r="C131" s="254" t="s">
        <v>1276</v>
      </c>
      <c r="D131" s="254"/>
      <c r="E131" s="254"/>
      <c r="F131" s="273" t="s">
        <v>1277</v>
      </c>
      <c r="G131" s="254"/>
      <c r="H131" s="254" t="s">
        <v>1310</v>
      </c>
      <c r="I131" s="254" t="s">
        <v>1273</v>
      </c>
      <c r="J131" s="254">
        <v>50</v>
      </c>
      <c r="K131" s="295"/>
    </row>
    <row r="132" spans="2:11" ht="15" customHeight="1">
      <c r="B132" s="293"/>
      <c r="C132" s="254" t="s">
        <v>1290</v>
      </c>
      <c r="D132" s="254"/>
      <c r="E132" s="254"/>
      <c r="F132" s="273" t="s">
        <v>1277</v>
      </c>
      <c r="G132" s="254"/>
      <c r="H132" s="254" t="s">
        <v>1310</v>
      </c>
      <c r="I132" s="254" t="s">
        <v>1273</v>
      </c>
      <c r="J132" s="254">
        <v>50</v>
      </c>
      <c r="K132" s="295"/>
    </row>
    <row r="133" spans="2:11" ht="15" customHeight="1">
      <c r="B133" s="293"/>
      <c r="C133" s="254" t="s">
        <v>1296</v>
      </c>
      <c r="D133" s="254"/>
      <c r="E133" s="254"/>
      <c r="F133" s="273" t="s">
        <v>1277</v>
      </c>
      <c r="G133" s="254"/>
      <c r="H133" s="254" t="s">
        <v>1310</v>
      </c>
      <c r="I133" s="254" t="s">
        <v>1273</v>
      </c>
      <c r="J133" s="254">
        <v>50</v>
      </c>
      <c r="K133" s="295"/>
    </row>
    <row r="134" spans="2:11" ht="15" customHeight="1">
      <c r="B134" s="293"/>
      <c r="C134" s="254" t="s">
        <v>1298</v>
      </c>
      <c r="D134" s="254"/>
      <c r="E134" s="254"/>
      <c r="F134" s="273" t="s">
        <v>1277</v>
      </c>
      <c r="G134" s="254"/>
      <c r="H134" s="254" t="s">
        <v>1310</v>
      </c>
      <c r="I134" s="254" t="s">
        <v>1273</v>
      </c>
      <c r="J134" s="254">
        <v>50</v>
      </c>
      <c r="K134" s="295"/>
    </row>
    <row r="135" spans="2:11" ht="15" customHeight="1">
      <c r="B135" s="293"/>
      <c r="C135" s="254" t="s">
        <v>135</v>
      </c>
      <c r="D135" s="254"/>
      <c r="E135" s="254"/>
      <c r="F135" s="273" t="s">
        <v>1277</v>
      </c>
      <c r="G135" s="254"/>
      <c r="H135" s="254" t="s">
        <v>1323</v>
      </c>
      <c r="I135" s="254" t="s">
        <v>1273</v>
      </c>
      <c r="J135" s="254">
        <v>255</v>
      </c>
      <c r="K135" s="295"/>
    </row>
    <row r="136" spans="2:11" ht="15" customHeight="1">
      <c r="B136" s="293"/>
      <c r="C136" s="254" t="s">
        <v>1300</v>
      </c>
      <c r="D136" s="254"/>
      <c r="E136" s="254"/>
      <c r="F136" s="273" t="s">
        <v>1271</v>
      </c>
      <c r="G136" s="254"/>
      <c r="H136" s="254" t="s">
        <v>1324</v>
      </c>
      <c r="I136" s="254" t="s">
        <v>1302</v>
      </c>
      <c r="J136" s="254"/>
      <c r="K136" s="295"/>
    </row>
    <row r="137" spans="2:11" ht="15" customHeight="1">
      <c r="B137" s="293"/>
      <c r="C137" s="254" t="s">
        <v>1303</v>
      </c>
      <c r="D137" s="254"/>
      <c r="E137" s="254"/>
      <c r="F137" s="273" t="s">
        <v>1271</v>
      </c>
      <c r="G137" s="254"/>
      <c r="H137" s="254" t="s">
        <v>1325</v>
      </c>
      <c r="I137" s="254" t="s">
        <v>1305</v>
      </c>
      <c r="J137" s="254"/>
      <c r="K137" s="295"/>
    </row>
    <row r="138" spans="2:11" ht="15" customHeight="1">
      <c r="B138" s="293"/>
      <c r="C138" s="254" t="s">
        <v>1306</v>
      </c>
      <c r="D138" s="254"/>
      <c r="E138" s="254"/>
      <c r="F138" s="273" t="s">
        <v>1271</v>
      </c>
      <c r="G138" s="254"/>
      <c r="H138" s="254" t="s">
        <v>1306</v>
      </c>
      <c r="I138" s="254" t="s">
        <v>1305</v>
      </c>
      <c r="J138" s="254"/>
      <c r="K138" s="295"/>
    </row>
    <row r="139" spans="2:11" ht="15" customHeight="1">
      <c r="B139" s="293"/>
      <c r="C139" s="254" t="s">
        <v>37</v>
      </c>
      <c r="D139" s="254"/>
      <c r="E139" s="254"/>
      <c r="F139" s="273" t="s">
        <v>1271</v>
      </c>
      <c r="G139" s="254"/>
      <c r="H139" s="254" t="s">
        <v>1326</v>
      </c>
      <c r="I139" s="254" t="s">
        <v>1305</v>
      </c>
      <c r="J139" s="254"/>
      <c r="K139" s="295"/>
    </row>
    <row r="140" spans="2:11" ht="15" customHeight="1">
      <c r="B140" s="293"/>
      <c r="C140" s="254" t="s">
        <v>1327</v>
      </c>
      <c r="D140" s="254"/>
      <c r="E140" s="254"/>
      <c r="F140" s="273" t="s">
        <v>1271</v>
      </c>
      <c r="G140" s="254"/>
      <c r="H140" s="254" t="s">
        <v>1328</v>
      </c>
      <c r="I140" s="254" t="s">
        <v>1305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1"/>
      <c r="C142" s="251"/>
      <c r="D142" s="251"/>
      <c r="E142" s="251"/>
      <c r="F142" s="285"/>
      <c r="G142" s="251"/>
      <c r="H142" s="251"/>
      <c r="I142" s="251"/>
      <c r="J142" s="251"/>
      <c r="K142" s="251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66" t="s">
        <v>1329</v>
      </c>
      <c r="D145" s="366"/>
      <c r="E145" s="366"/>
      <c r="F145" s="366"/>
      <c r="G145" s="366"/>
      <c r="H145" s="366"/>
      <c r="I145" s="366"/>
      <c r="J145" s="366"/>
      <c r="K145" s="265"/>
    </row>
    <row r="146" spans="2:11" ht="17.25" customHeight="1">
      <c r="B146" s="264"/>
      <c r="C146" s="266" t="s">
        <v>1265</v>
      </c>
      <c r="D146" s="266"/>
      <c r="E146" s="266"/>
      <c r="F146" s="266" t="s">
        <v>1266</v>
      </c>
      <c r="G146" s="267"/>
      <c r="H146" s="266" t="s">
        <v>130</v>
      </c>
      <c r="I146" s="266" t="s">
        <v>56</v>
      </c>
      <c r="J146" s="266" t="s">
        <v>1267</v>
      </c>
      <c r="K146" s="265"/>
    </row>
    <row r="147" spans="2:11" ht="17.25" customHeight="1">
      <c r="B147" s="264"/>
      <c r="C147" s="268" t="s">
        <v>1268</v>
      </c>
      <c r="D147" s="268"/>
      <c r="E147" s="268"/>
      <c r="F147" s="269" t="s">
        <v>1269</v>
      </c>
      <c r="G147" s="270"/>
      <c r="H147" s="268"/>
      <c r="I147" s="268"/>
      <c r="J147" s="268" t="s">
        <v>1270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1274</v>
      </c>
      <c r="D149" s="254"/>
      <c r="E149" s="254"/>
      <c r="F149" s="300" t="s">
        <v>1271</v>
      </c>
      <c r="G149" s="254"/>
      <c r="H149" s="299" t="s">
        <v>1310</v>
      </c>
      <c r="I149" s="299" t="s">
        <v>1273</v>
      </c>
      <c r="J149" s="299">
        <v>120</v>
      </c>
      <c r="K149" s="295"/>
    </row>
    <row r="150" spans="2:11" ht="15" customHeight="1">
      <c r="B150" s="274"/>
      <c r="C150" s="299" t="s">
        <v>1319</v>
      </c>
      <c r="D150" s="254"/>
      <c r="E150" s="254"/>
      <c r="F150" s="300" t="s">
        <v>1271</v>
      </c>
      <c r="G150" s="254"/>
      <c r="H150" s="299" t="s">
        <v>1330</v>
      </c>
      <c r="I150" s="299" t="s">
        <v>1273</v>
      </c>
      <c r="J150" s="299" t="s">
        <v>1321</v>
      </c>
      <c r="K150" s="295"/>
    </row>
    <row r="151" spans="2:11" ht="15" customHeight="1">
      <c r="B151" s="274"/>
      <c r="C151" s="299" t="s">
        <v>1220</v>
      </c>
      <c r="D151" s="254"/>
      <c r="E151" s="254"/>
      <c r="F151" s="300" t="s">
        <v>1271</v>
      </c>
      <c r="G151" s="254"/>
      <c r="H151" s="299" t="s">
        <v>1331</v>
      </c>
      <c r="I151" s="299" t="s">
        <v>1273</v>
      </c>
      <c r="J151" s="299" t="s">
        <v>1321</v>
      </c>
      <c r="K151" s="295"/>
    </row>
    <row r="152" spans="2:11" ht="15" customHeight="1">
      <c r="B152" s="274"/>
      <c r="C152" s="299" t="s">
        <v>1276</v>
      </c>
      <c r="D152" s="254"/>
      <c r="E152" s="254"/>
      <c r="F152" s="300" t="s">
        <v>1277</v>
      </c>
      <c r="G152" s="254"/>
      <c r="H152" s="299" t="s">
        <v>1310</v>
      </c>
      <c r="I152" s="299" t="s">
        <v>1273</v>
      </c>
      <c r="J152" s="299">
        <v>50</v>
      </c>
      <c r="K152" s="295"/>
    </row>
    <row r="153" spans="2:11" ht="15" customHeight="1">
      <c r="B153" s="274"/>
      <c r="C153" s="299" t="s">
        <v>1279</v>
      </c>
      <c r="D153" s="254"/>
      <c r="E153" s="254"/>
      <c r="F153" s="300" t="s">
        <v>1271</v>
      </c>
      <c r="G153" s="254"/>
      <c r="H153" s="299" t="s">
        <v>1310</v>
      </c>
      <c r="I153" s="299" t="s">
        <v>1281</v>
      </c>
      <c r="J153" s="299"/>
      <c r="K153" s="295"/>
    </row>
    <row r="154" spans="2:11" ht="15" customHeight="1">
      <c r="B154" s="274"/>
      <c r="C154" s="299" t="s">
        <v>1290</v>
      </c>
      <c r="D154" s="254"/>
      <c r="E154" s="254"/>
      <c r="F154" s="300" t="s">
        <v>1277</v>
      </c>
      <c r="G154" s="254"/>
      <c r="H154" s="299" t="s">
        <v>1310</v>
      </c>
      <c r="I154" s="299" t="s">
        <v>1273</v>
      </c>
      <c r="J154" s="299">
        <v>50</v>
      </c>
      <c r="K154" s="295"/>
    </row>
    <row r="155" spans="2:11" ht="15" customHeight="1">
      <c r="B155" s="274"/>
      <c r="C155" s="299" t="s">
        <v>1298</v>
      </c>
      <c r="D155" s="254"/>
      <c r="E155" s="254"/>
      <c r="F155" s="300" t="s">
        <v>1277</v>
      </c>
      <c r="G155" s="254"/>
      <c r="H155" s="299" t="s">
        <v>1310</v>
      </c>
      <c r="I155" s="299" t="s">
        <v>1273</v>
      </c>
      <c r="J155" s="299">
        <v>50</v>
      </c>
      <c r="K155" s="295"/>
    </row>
    <row r="156" spans="2:11" ht="15" customHeight="1">
      <c r="B156" s="274"/>
      <c r="C156" s="299" t="s">
        <v>1296</v>
      </c>
      <c r="D156" s="254"/>
      <c r="E156" s="254"/>
      <c r="F156" s="300" t="s">
        <v>1277</v>
      </c>
      <c r="G156" s="254"/>
      <c r="H156" s="299" t="s">
        <v>1310</v>
      </c>
      <c r="I156" s="299" t="s">
        <v>1273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1271</v>
      </c>
      <c r="G157" s="254"/>
      <c r="H157" s="299" t="s">
        <v>1332</v>
      </c>
      <c r="I157" s="299" t="s">
        <v>1273</v>
      </c>
      <c r="J157" s="299" t="s">
        <v>1333</v>
      </c>
      <c r="K157" s="295"/>
    </row>
    <row r="158" spans="2:11" ht="15" customHeight="1">
      <c r="B158" s="274"/>
      <c r="C158" s="299" t="s">
        <v>1334</v>
      </c>
      <c r="D158" s="254"/>
      <c r="E158" s="254"/>
      <c r="F158" s="300" t="s">
        <v>1271</v>
      </c>
      <c r="G158" s="254"/>
      <c r="H158" s="299" t="s">
        <v>1335</v>
      </c>
      <c r="I158" s="299" t="s">
        <v>1305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1"/>
      <c r="C160" s="254"/>
      <c r="D160" s="254"/>
      <c r="E160" s="254"/>
      <c r="F160" s="273"/>
      <c r="G160" s="254"/>
      <c r="H160" s="254"/>
      <c r="I160" s="254"/>
      <c r="J160" s="254"/>
      <c r="K160" s="251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63" t="s">
        <v>1336</v>
      </c>
      <c r="D163" s="363"/>
      <c r="E163" s="363"/>
      <c r="F163" s="363"/>
      <c r="G163" s="363"/>
      <c r="H163" s="363"/>
      <c r="I163" s="363"/>
      <c r="J163" s="363"/>
      <c r="K163" s="245"/>
    </row>
    <row r="164" spans="2:11" ht="17.25" customHeight="1">
      <c r="B164" s="244"/>
      <c r="C164" s="266" t="s">
        <v>1265</v>
      </c>
      <c r="D164" s="266"/>
      <c r="E164" s="266"/>
      <c r="F164" s="266" t="s">
        <v>1266</v>
      </c>
      <c r="G164" s="303"/>
      <c r="H164" s="304" t="s">
        <v>130</v>
      </c>
      <c r="I164" s="304" t="s">
        <v>56</v>
      </c>
      <c r="J164" s="266" t="s">
        <v>1267</v>
      </c>
      <c r="K164" s="245"/>
    </row>
    <row r="165" spans="2:11" ht="17.25" customHeight="1">
      <c r="B165" s="247"/>
      <c r="C165" s="268" t="s">
        <v>1268</v>
      </c>
      <c r="D165" s="268"/>
      <c r="E165" s="268"/>
      <c r="F165" s="269" t="s">
        <v>1269</v>
      </c>
      <c r="G165" s="305"/>
      <c r="H165" s="306"/>
      <c r="I165" s="306"/>
      <c r="J165" s="268" t="s">
        <v>1270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1274</v>
      </c>
      <c r="D167" s="254"/>
      <c r="E167" s="254"/>
      <c r="F167" s="273" t="s">
        <v>1271</v>
      </c>
      <c r="G167" s="254"/>
      <c r="H167" s="254" t="s">
        <v>1310</v>
      </c>
      <c r="I167" s="254" t="s">
        <v>1273</v>
      </c>
      <c r="J167" s="254">
        <v>120</v>
      </c>
      <c r="K167" s="295"/>
    </row>
    <row r="168" spans="2:11" ht="15" customHeight="1">
      <c r="B168" s="274"/>
      <c r="C168" s="254" t="s">
        <v>1319</v>
      </c>
      <c r="D168" s="254"/>
      <c r="E168" s="254"/>
      <c r="F168" s="273" t="s">
        <v>1271</v>
      </c>
      <c r="G168" s="254"/>
      <c r="H168" s="254" t="s">
        <v>1320</v>
      </c>
      <c r="I168" s="254" t="s">
        <v>1273</v>
      </c>
      <c r="J168" s="254" t="s">
        <v>1321</v>
      </c>
      <c r="K168" s="295"/>
    </row>
    <row r="169" spans="2:11" ht="15" customHeight="1">
      <c r="B169" s="274"/>
      <c r="C169" s="254" t="s">
        <v>1220</v>
      </c>
      <c r="D169" s="254"/>
      <c r="E169" s="254"/>
      <c r="F169" s="273" t="s">
        <v>1271</v>
      </c>
      <c r="G169" s="254"/>
      <c r="H169" s="254" t="s">
        <v>1337</v>
      </c>
      <c r="I169" s="254" t="s">
        <v>1273</v>
      </c>
      <c r="J169" s="254" t="s">
        <v>1321</v>
      </c>
      <c r="K169" s="295"/>
    </row>
    <row r="170" spans="2:11" ht="15" customHeight="1">
      <c r="B170" s="274"/>
      <c r="C170" s="254" t="s">
        <v>1276</v>
      </c>
      <c r="D170" s="254"/>
      <c r="E170" s="254"/>
      <c r="F170" s="273" t="s">
        <v>1277</v>
      </c>
      <c r="G170" s="254"/>
      <c r="H170" s="254" t="s">
        <v>1337</v>
      </c>
      <c r="I170" s="254" t="s">
        <v>1273</v>
      </c>
      <c r="J170" s="254">
        <v>50</v>
      </c>
      <c r="K170" s="295"/>
    </row>
    <row r="171" spans="2:11" ht="15" customHeight="1">
      <c r="B171" s="274"/>
      <c r="C171" s="254" t="s">
        <v>1279</v>
      </c>
      <c r="D171" s="254"/>
      <c r="E171" s="254"/>
      <c r="F171" s="273" t="s">
        <v>1271</v>
      </c>
      <c r="G171" s="254"/>
      <c r="H171" s="254" t="s">
        <v>1337</v>
      </c>
      <c r="I171" s="254" t="s">
        <v>1281</v>
      </c>
      <c r="J171" s="254"/>
      <c r="K171" s="295"/>
    </row>
    <row r="172" spans="2:11" ht="15" customHeight="1">
      <c r="B172" s="274"/>
      <c r="C172" s="254" t="s">
        <v>1290</v>
      </c>
      <c r="D172" s="254"/>
      <c r="E172" s="254"/>
      <c r="F172" s="273" t="s">
        <v>1277</v>
      </c>
      <c r="G172" s="254"/>
      <c r="H172" s="254" t="s">
        <v>1337</v>
      </c>
      <c r="I172" s="254" t="s">
        <v>1273</v>
      </c>
      <c r="J172" s="254">
        <v>50</v>
      </c>
      <c r="K172" s="295"/>
    </row>
    <row r="173" spans="2:11" ht="15" customHeight="1">
      <c r="B173" s="274"/>
      <c r="C173" s="254" t="s">
        <v>1298</v>
      </c>
      <c r="D173" s="254"/>
      <c r="E173" s="254"/>
      <c r="F173" s="273" t="s">
        <v>1277</v>
      </c>
      <c r="G173" s="254"/>
      <c r="H173" s="254" t="s">
        <v>1337</v>
      </c>
      <c r="I173" s="254" t="s">
        <v>1273</v>
      </c>
      <c r="J173" s="254">
        <v>50</v>
      </c>
      <c r="K173" s="295"/>
    </row>
    <row r="174" spans="2:11" ht="15" customHeight="1">
      <c r="B174" s="274"/>
      <c r="C174" s="254" t="s">
        <v>1296</v>
      </c>
      <c r="D174" s="254"/>
      <c r="E174" s="254"/>
      <c r="F174" s="273" t="s">
        <v>1277</v>
      </c>
      <c r="G174" s="254"/>
      <c r="H174" s="254" t="s">
        <v>1337</v>
      </c>
      <c r="I174" s="254" t="s">
        <v>1273</v>
      </c>
      <c r="J174" s="254">
        <v>50</v>
      </c>
      <c r="K174" s="295"/>
    </row>
    <row r="175" spans="2:11" ht="15" customHeight="1">
      <c r="B175" s="274"/>
      <c r="C175" s="254" t="s">
        <v>129</v>
      </c>
      <c r="D175" s="254"/>
      <c r="E175" s="254"/>
      <c r="F175" s="273" t="s">
        <v>1271</v>
      </c>
      <c r="G175" s="254"/>
      <c r="H175" s="254" t="s">
        <v>1338</v>
      </c>
      <c r="I175" s="254" t="s">
        <v>1339</v>
      </c>
      <c r="J175" s="254"/>
      <c r="K175" s="295"/>
    </row>
    <row r="176" spans="2:11" ht="15" customHeight="1">
      <c r="B176" s="274"/>
      <c r="C176" s="254" t="s">
        <v>56</v>
      </c>
      <c r="D176" s="254"/>
      <c r="E176" s="254"/>
      <c r="F176" s="273" t="s">
        <v>1271</v>
      </c>
      <c r="G176" s="254"/>
      <c r="H176" s="254" t="s">
        <v>1340</v>
      </c>
      <c r="I176" s="254" t="s">
        <v>1341</v>
      </c>
      <c r="J176" s="254">
        <v>1</v>
      </c>
      <c r="K176" s="295"/>
    </row>
    <row r="177" spans="2:11" ht="15" customHeight="1">
      <c r="B177" s="274"/>
      <c r="C177" s="254" t="s">
        <v>52</v>
      </c>
      <c r="D177" s="254"/>
      <c r="E177" s="254"/>
      <c r="F177" s="273" t="s">
        <v>1271</v>
      </c>
      <c r="G177" s="254"/>
      <c r="H177" s="254" t="s">
        <v>1342</v>
      </c>
      <c r="I177" s="254" t="s">
        <v>1273</v>
      </c>
      <c r="J177" s="254">
        <v>20</v>
      </c>
      <c r="K177" s="295"/>
    </row>
    <row r="178" spans="2:11" ht="15" customHeight="1">
      <c r="B178" s="274"/>
      <c r="C178" s="254" t="s">
        <v>130</v>
      </c>
      <c r="D178" s="254"/>
      <c r="E178" s="254"/>
      <c r="F178" s="273" t="s">
        <v>1271</v>
      </c>
      <c r="G178" s="254"/>
      <c r="H178" s="254" t="s">
        <v>1343</v>
      </c>
      <c r="I178" s="254" t="s">
        <v>1273</v>
      </c>
      <c r="J178" s="254">
        <v>255</v>
      </c>
      <c r="K178" s="295"/>
    </row>
    <row r="179" spans="2:11" ht="15" customHeight="1">
      <c r="B179" s="274"/>
      <c r="C179" s="254" t="s">
        <v>131</v>
      </c>
      <c r="D179" s="254"/>
      <c r="E179" s="254"/>
      <c r="F179" s="273" t="s">
        <v>1271</v>
      </c>
      <c r="G179" s="254"/>
      <c r="H179" s="254" t="s">
        <v>1236</v>
      </c>
      <c r="I179" s="254" t="s">
        <v>1273</v>
      </c>
      <c r="J179" s="254">
        <v>10</v>
      </c>
      <c r="K179" s="295"/>
    </row>
    <row r="180" spans="2:11" ht="15" customHeight="1">
      <c r="B180" s="274"/>
      <c r="C180" s="254" t="s">
        <v>132</v>
      </c>
      <c r="D180" s="254"/>
      <c r="E180" s="254"/>
      <c r="F180" s="273" t="s">
        <v>1271</v>
      </c>
      <c r="G180" s="254"/>
      <c r="H180" s="254" t="s">
        <v>1344</v>
      </c>
      <c r="I180" s="254" t="s">
        <v>1305</v>
      </c>
      <c r="J180" s="254"/>
      <c r="K180" s="295"/>
    </row>
    <row r="181" spans="2:11" ht="15" customHeight="1">
      <c r="B181" s="274"/>
      <c r="C181" s="254" t="s">
        <v>1345</v>
      </c>
      <c r="D181" s="254"/>
      <c r="E181" s="254"/>
      <c r="F181" s="273" t="s">
        <v>1271</v>
      </c>
      <c r="G181" s="254"/>
      <c r="H181" s="254" t="s">
        <v>1346</v>
      </c>
      <c r="I181" s="254" t="s">
        <v>1305</v>
      </c>
      <c r="J181" s="254"/>
      <c r="K181" s="295"/>
    </row>
    <row r="182" spans="2:11" ht="15" customHeight="1">
      <c r="B182" s="274"/>
      <c r="C182" s="254" t="s">
        <v>1334</v>
      </c>
      <c r="D182" s="254"/>
      <c r="E182" s="254"/>
      <c r="F182" s="273" t="s">
        <v>1271</v>
      </c>
      <c r="G182" s="254"/>
      <c r="H182" s="254" t="s">
        <v>1347</v>
      </c>
      <c r="I182" s="254" t="s">
        <v>1305</v>
      </c>
      <c r="J182" s="254"/>
      <c r="K182" s="295"/>
    </row>
    <row r="183" spans="2:11" ht="15" customHeight="1">
      <c r="B183" s="274"/>
      <c r="C183" s="254" t="s">
        <v>134</v>
      </c>
      <c r="D183" s="254"/>
      <c r="E183" s="254"/>
      <c r="F183" s="273" t="s">
        <v>1277</v>
      </c>
      <c r="G183" s="254"/>
      <c r="H183" s="254" t="s">
        <v>1348</v>
      </c>
      <c r="I183" s="254" t="s">
        <v>1273</v>
      </c>
      <c r="J183" s="254">
        <v>50</v>
      </c>
      <c r="K183" s="295"/>
    </row>
    <row r="184" spans="2:11" ht="15" customHeight="1">
      <c r="B184" s="274"/>
      <c r="C184" s="254" t="s">
        <v>1349</v>
      </c>
      <c r="D184" s="254"/>
      <c r="E184" s="254"/>
      <c r="F184" s="273" t="s">
        <v>1277</v>
      </c>
      <c r="G184" s="254"/>
      <c r="H184" s="254" t="s">
        <v>1350</v>
      </c>
      <c r="I184" s="254" t="s">
        <v>1351</v>
      </c>
      <c r="J184" s="254"/>
      <c r="K184" s="295"/>
    </row>
    <row r="185" spans="2:11" ht="15" customHeight="1">
      <c r="B185" s="274"/>
      <c r="C185" s="254" t="s">
        <v>1352</v>
      </c>
      <c r="D185" s="254"/>
      <c r="E185" s="254"/>
      <c r="F185" s="273" t="s">
        <v>1277</v>
      </c>
      <c r="G185" s="254"/>
      <c r="H185" s="254" t="s">
        <v>1353</v>
      </c>
      <c r="I185" s="254" t="s">
        <v>1351</v>
      </c>
      <c r="J185" s="254"/>
      <c r="K185" s="295"/>
    </row>
    <row r="186" spans="2:11" ht="15" customHeight="1">
      <c r="B186" s="274"/>
      <c r="C186" s="254" t="s">
        <v>1354</v>
      </c>
      <c r="D186" s="254"/>
      <c r="E186" s="254"/>
      <c r="F186" s="273" t="s">
        <v>1277</v>
      </c>
      <c r="G186" s="254"/>
      <c r="H186" s="254" t="s">
        <v>1355</v>
      </c>
      <c r="I186" s="254" t="s">
        <v>1351</v>
      </c>
      <c r="J186" s="254"/>
      <c r="K186" s="295"/>
    </row>
    <row r="187" spans="2:11" ht="15" customHeight="1">
      <c r="B187" s="274"/>
      <c r="C187" s="307" t="s">
        <v>1356</v>
      </c>
      <c r="D187" s="254"/>
      <c r="E187" s="254"/>
      <c r="F187" s="273" t="s">
        <v>1277</v>
      </c>
      <c r="G187" s="254"/>
      <c r="H187" s="254" t="s">
        <v>1357</v>
      </c>
      <c r="I187" s="254" t="s">
        <v>1358</v>
      </c>
      <c r="J187" s="308" t="s">
        <v>1359</v>
      </c>
      <c r="K187" s="295"/>
    </row>
    <row r="188" spans="2:11" ht="15" customHeight="1">
      <c r="B188" s="274"/>
      <c r="C188" s="259" t="s">
        <v>41</v>
      </c>
      <c r="D188" s="254"/>
      <c r="E188" s="254"/>
      <c r="F188" s="273" t="s">
        <v>1271</v>
      </c>
      <c r="G188" s="254"/>
      <c r="H188" s="251" t="s">
        <v>1360</v>
      </c>
      <c r="I188" s="254" t="s">
        <v>1361</v>
      </c>
      <c r="J188" s="254"/>
      <c r="K188" s="295"/>
    </row>
    <row r="189" spans="2:11" ht="15" customHeight="1">
      <c r="B189" s="274"/>
      <c r="C189" s="259" t="s">
        <v>1362</v>
      </c>
      <c r="D189" s="254"/>
      <c r="E189" s="254"/>
      <c r="F189" s="273" t="s">
        <v>1271</v>
      </c>
      <c r="G189" s="254"/>
      <c r="H189" s="254" t="s">
        <v>1363</v>
      </c>
      <c r="I189" s="254" t="s">
        <v>1305</v>
      </c>
      <c r="J189" s="254"/>
      <c r="K189" s="295"/>
    </row>
    <row r="190" spans="2:11" ht="15" customHeight="1">
      <c r="B190" s="274"/>
      <c r="C190" s="259" t="s">
        <v>1364</v>
      </c>
      <c r="D190" s="254"/>
      <c r="E190" s="254"/>
      <c r="F190" s="273" t="s">
        <v>1271</v>
      </c>
      <c r="G190" s="254"/>
      <c r="H190" s="254" t="s">
        <v>1365</v>
      </c>
      <c r="I190" s="254" t="s">
        <v>1305</v>
      </c>
      <c r="J190" s="254"/>
      <c r="K190" s="295"/>
    </row>
    <row r="191" spans="2:11" ht="15" customHeight="1">
      <c r="B191" s="274"/>
      <c r="C191" s="259" t="s">
        <v>1366</v>
      </c>
      <c r="D191" s="254"/>
      <c r="E191" s="254"/>
      <c r="F191" s="273" t="s">
        <v>1277</v>
      </c>
      <c r="G191" s="254"/>
      <c r="H191" s="254" t="s">
        <v>1367</v>
      </c>
      <c r="I191" s="254" t="s">
        <v>1305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1"/>
      <c r="C193" s="254"/>
      <c r="D193" s="254"/>
      <c r="E193" s="254"/>
      <c r="F193" s="273"/>
      <c r="G193" s="254"/>
      <c r="H193" s="254"/>
      <c r="I193" s="254"/>
      <c r="J193" s="254"/>
      <c r="K193" s="251"/>
    </row>
    <row r="194" spans="2:11" ht="18.75" customHeight="1">
      <c r="B194" s="251"/>
      <c r="C194" s="254"/>
      <c r="D194" s="254"/>
      <c r="E194" s="254"/>
      <c r="F194" s="273"/>
      <c r="G194" s="254"/>
      <c r="H194" s="254"/>
      <c r="I194" s="254"/>
      <c r="J194" s="254"/>
      <c r="K194" s="251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>
      <c r="B197" s="244"/>
      <c r="C197" s="363" t="s">
        <v>1368</v>
      </c>
      <c r="D197" s="363"/>
      <c r="E197" s="363"/>
      <c r="F197" s="363"/>
      <c r="G197" s="363"/>
      <c r="H197" s="363"/>
      <c r="I197" s="363"/>
      <c r="J197" s="363"/>
      <c r="K197" s="245"/>
    </row>
    <row r="198" spans="2:11" ht="25.5" customHeight="1">
      <c r="B198" s="244"/>
      <c r="C198" s="310" t="s">
        <v>1369</v>
      </c>
      <c r="D198" s="310"/>
      <c r="E198" s="310"/>
      <c r="F198" s="310" t="s">
        <v>1370</v>
      </c>
      <c r="G198" s="311"/>
      <c r="H198" s="364" t="s">
        <v>1371</v>
      </c>
      <c r="I198" s="364"/>
      <c r="J198" s="364"/>
      <c r="K198" s="245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1361</v>
      </c>
      <c r="D200" s="254"/>
      <c r="E200" s="254"/>
      <c r="F200" s="273" t="s">
        <v>42</v>
      </c>
      <c r="G200" s="254"/>
      <c r="H200" s="362" t="s">
        <v>1372</v>
      </c>
      <c r="I200" s="362"/>
      <c r="J200" s="362"/>
      <c r="K200" s="295"/>
    </row>
    <row r="201" spans="2:11" ht="15" customHeight="1">
      <c r="B201" s="274"/>
      <c r="C201" s="280"/>
      <c r="D201" s="254"/>
      <c r="E201" s="254"/>
      <c r="F201" s="273" t="s">
        <v>43</v>
      </c>
      <c r="G201" s="254"/>
      <c r="H201" s="362" t="s">
        <v>1373</v>
      </c>
      <c r="I201" s="362"/>
      <c r="J201" s="362"/>
      <c r="K201" s="295"/>
    </row>
    <row r="202" spans="2:11" ht="15" customHeight="1">
      <c r="B202" s="274"/>
      <c r="C202" s="280"/>
      <c r="D202" s="254"/>
      <c r="E202" s="254"/>
      <c r="F202" s="273" t="s">
        <v>46</v>
      </c>
      <c r="G202" s="254"/>
      <c r="H202" s="362" t="s">
        <v>1374</v>
      </c>
      <c r="I202" s="362"/>
      <c r="J202" s="362"/>
      <c r="K202" s="295"/>
    </row>
    <row r="203" spans="2:11" ht="15" customHeight="1">
      <c r="B203" s="274"/>
      <c r="C203" s="254"/>
      <c r="D203" s="254"/>
      <c r="E203" s="254"/>
      <c r="F203" s="273" t="s">
        <v>44</v>
      </c>
      <c r="G203" s="254"/>
      <c r="H203" s="362" t="s">
        <v>1375</v>
      </c>
      <c r="I203" s="362"/>
      <c r="J203" s="362"/>
      <c r="K203" s="295"/>
    </row>
    <row r="204" spans="2:11" ht="15" customHeight="1">
      <c r="B204" s="274"/>
      <c r="C204" s="254"/>
      <c r="D204" s="254"/>
      <c r="E204" s="254"/>
      <c r="F204" s="273" t="s">
        <v>45</v>
      </c>
      <c r="G204" s="254"/>
      <c r="H204" s="362" t="s">
        <v>1376</v>
      </c>
      <c r="I204" s="362"/>
      <c r="J204" s="362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1317</v>
      </c>
      <c r="D206" s="254"/>
      <c r="E206" s="254"/>
      <c r="F206" s="273" t="s">
        <v>77</v>
      </c>
      <c r="G206" s="254"/>
      <c r="H206" s="362" t="s">
        <v>1377</v>
      </c>
      <c r="I206" s="362"/>
      <c r="J206" s="362"/>
      <c r="K206" s="295"/>
    </row>
    <row r="207" spans="2:11" ht="15" customHeight="1">
      <c r="B207" s="274"/>
      <c r="C207" s="280"/>
      <c r="D207" s="254"/>
      <c r="E207" s="254"/>
      <c r="F207" s="273" t="s">
        <v>1216</v>
      </c>
      <c r="G207" s="254"/>
      <c r="H207" s="362" t="s">
        <v>1217</v>
      </c>
      <c r="I207" s="362"/>
      <c r="J207" s="362"/>
      <c r="K207" s="295"/>
    </row>
    <row r="208" spans="2:11" ht="15" customHeight="1">
      <c r="B208" s="274"/>
      <c r="C208" s="254"/>
      <c r="D208" s="254"/>
      <c r="E208" s="254"/>
      <c r="F208" s="273" t="s">
        <v>1214</v>
      </c>
      <c r="G208" s="254"/>
      <c r="H208" s="362" t="s">
        <v>1378</v>
      </c>
      <c r="I208" s="362"/>
      <c r="J208" s="362"/>
      <c r="K208" s="295"/>
    </row>
    <row r="209" spans="2:11" ht="15" customHeight="1">
      <c r="B209" s="312"/>
      <c r="C209" s="280"/>
      <c r="D209" s="280"/>
      <c r="E209" s="280"/>
      <c r="F209" s="273" t="s">
        <v>88</v>
      </c>
      <c r="G209" s="259"/>
      <c r="H209" s="361" t="s">
        <v>87</v>
      </c>
      <c r="I209" s="361"/>
      <c r="J209" s="361"/>
      <c r="K209" s="313"/>
    </row>
    <row r="210" spans="2:11" ht="15" customHeight="1">
      <c r="B210" s="312"/>
      <c r="C210" s="280"/>
      <c r="D210" s="280"/>
      <c r="E210" s="280"/>
      <c r="F210" s="273" t="s">
        <v>1218</v>
      </c>
      <c r="G210" s="259"/>
      <c r="H210" s="361" t="s">
        <v>1379</v>
      </c>
      <c r="I210" s="361"/>
      <c r="J210" s="361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1341</v>
      </c>
      <c r="D212" s="280"/>
      <c r="E212" s="280"/>
      <c r="F212" s="273">
        <v>1</v>
      </c>
      <c r="G212" s="259"/>
      <c r="H212" s="361" t="s">
        <v>1380</v>
      </c>
      <c r="I212" s="361"/>
      <c r="J212" s="361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61" t="s">
        <v>1381</v>
      </c>
      <c r="I213" s="361"/>
      <c r="J213" s="361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61" t="s">
        <v>1382</v>
      </c>
      <c r="I214" s="361"/>
      <c r="J214" s="361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61" t="s">
        <v>1383</v>
      </c>
      <c r="I215" s="361"/>
      <c r="J215" s="361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Rekonstrukce dílen</vt:lpstr>
      <vt:lpstr>02 - Nájezd</vt:lpstr>
      <vt:lpstr>03 - Vedlejší a ostatní n...</vt:lpstr>
      <vt:lpstr>Pokyny pro vyplnění</vt:lpstr>
      <vt:lpstr>'01 - Rekonstrukce dílen'!Názvy_tisku</vt:lpstr>
      <vt:lpstr>'02 - Nájezd'!Názvy_tisku</vt:lpstr>
      <vt:lpstr>'03 - Vedlejší a ostatní n...'!Názvy_tisku</vt:lpstr>
      <vt:lpstr>'Rekapitulace stavby'!Názvy_tisku</vt:lpstr>
      <vt:lpstr>'01 - Rekonstrukce dílen'!Oblast_tisku</vt:lpstr>
      <vt:lpstr>'02 - Nájezd'!Oblast_tisku</vt:lpstr>
      <vt:lpstr>'03 -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Martin</cp:lastModifiedBy>
  <dcterms:created xsi:type="dcterms:W3CDTF">2016-07-20T05:40:34Z</dcterms:created>
  <dcterms:modified xsi:type="dcterms:W3CDTF">2016-07-20T05:44:50Z</dcterms:modified>
</cp:coreProperties>
</file>